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215"/>
  <workbookPr showInkAnnotation="0"/>
  <mc:AlternateContent xmlns:mc="http://schemas.openxmlformats.org/markup-compatibility/2006">
    <mc:Choice Requires="x15">
      <x15ac:absPath xmlns:x15ac="http://schemas.microsoft.com/office/spreadsheetml/2010/11/ac" url="/Users/ritchie.taylor/Library/CloudStorage/GoogleDrive-rtgofishandhunt@gmail.com/My Drive/My Stuff/MyDocuments/Career/2027 FY/Summer Pay/"/>
    </mc:Choice>
  </mc:AlternateContent>
  <xr:revisionPtr revIDLastSave="0" documentId="13_ncr:1_{6D8591F9-2B07-5E43-B28C-9A6AC93C7C0A}" xr6:coauthVersionLast="47" xr6:coauthVersionMax="47" xr10:uidLastSave="{00000000-0000-0000-0000-000000000000}"/>
  <bookViews>
    <workbookView xWindow="1420" yWindow="2460" windowWidth="34560" windowHeight="19880" xr2:uid="{00000000-000D-0000-FFFF-FFFF00000000}"/>
  </bookViews>
  <sheets>
    <sheet name="9mo" sheetId="1" r:id="rId1"/>
    <sheet name="Sheet1" sheetId="2" r:id="rId2"/>
  </sheets>
  <definedNames>
    <definedName name="_xlnm.Print_Area" localSheetId="0">'9mo'!$A$1:$I$45</definedName>
    <definedName name="Z_A3D3F9BC_E8F4_403C_9C3D_079B22E240F5_.wvu.PrintArea" localSheetId="0" hidden="1">'9mo'!$A$1:$I$45</definedName>
  </definedNames>
  <calcPr calcId="191029"/>
  <customWorkbookViews>
    <customWorkbookView name="Hunton, Ladonna - Personal View" guid="{A3D3F9BC-E8F4-403C-9C3D-079B22E240F5}" mergeInterval="0" personalView="1" maximized="1" windowWidth="1680" windowHeight="747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54" i="1" l="1"/>
  <c r="I51" i="1"/>
  <c r="H41" i="1" s="1"/>
  <c r="G54" i="1" l="1"/>
  <c r="F54" i="1"/>
  <c r="I54" i="1" s="1"/>
  <c r="I53" i="1" l="1"/>
  <c r="H43" i="1" s="1"/>
  <c r="I52" i="1"/>
  <c r="H42" i="1" s="1"/>
  <c r="I50" i="1"/>
  <c r="H40" i="1" s="1"/>
  <c r="C42" i="1"/>
  <c r="H44" i="1" l="1"/>
  <c r="I41" i="1" s="1"/>
  <c r="I55" i="1"/>
  <c r="I7" i="2"/>
  <c r="E6" i="2"/>
  <c r="K5" i="2"/>
  <c r="M5" i="2" s="1"/>
  <c r="H5" i="2"/>
  <c r="E5" i="2"/>
  <c r="K4" i="2"/>
  <c r="M4" i="2" s="1"/>
  <c r="H4" i="2"/>
  <c r="J4" i="2" s="1"/>
  <c r="E4" i="2"/>
  <c r="K3" i="2"/>
  <c r="K7" i="2" s="1"/>
  <c r="H3" i="2"/>
  <c r="J3" i="2" s="1"/>
  <c r="E3" i="2"/>
  <c r="M3" i="2" l="1"/>
  <c r="H7" i="2"/>
  <c r="L3" i="2"/>
  <c r="N3" i="2" s="1"/>
  <c r="L4" i="2"/>
  <c r="N4" i="2" s="1"/>
  <c r="N5" i="2"/>
  <c r="M7" i="2"/>
  <c r="J5" i="2"/>
  <c r="L5" i="2" s="1"/>
  <c r="J7" i="2" l="1"/>
  <c r="L7" i="2"/>
  <c r="N7" i="2" s="1"/>
  <c r="E32" i="1" l="1"/>
  <c r="F32" i="1" s="1"/>
  <c r="F41" i="1" s="1"/>
  <c r="C41" i="1"/>
  <c r="D41" i="1" s="1"/>
  <c r="E41" i="1" s="1"/>
  <c r="E33" i="1"/>
  <c r="F33" i="1" s="1"/>
  <c r="F42" i="1" s="1"/>
  <c r="D42" i="1"/>
  <c r="E42" i="1" s="1"/>
  <c r="E31" i="1"/>
  <c r="F31" i="1" s="1"/>
  <c r="F40" i="1" s="1"/>
  <c r="C40" i="1"/>
  <c r="D40" i="1" s="1"/>
  <c r="E40" i="1" s="1"/>
  <c r="E34" i="1"/>
  <c r="F34" i="1" s="1"/>
  <c r="F43" i="1" s="1"/>
  <c r="C43" i="1"/>
  <c r="D43" i="1" s="1"/>
  <c r="E43" i="1" s="1"/>
  <c r="D32" i="1"/>
  <c r="D33" i="1"/>
  <c r="D34" i="1"/>
  <c r="D31" i="1"/>
  <c r="C35" i="1"/>
  <c r="B35" i="1"/>
  <c r="H26" i="1"/>
  <c r="F26" i="1"/>
  <c r="G43" i="1" l="1"/>
  <c r="G41" i="1"/>
  <c r="I26" i="1"/>
  <c r="G40" i="1"/>
  <c r="E44" i="1"/>
  <c r="G42" i="1"/>
  <c r="D35" i="1"/>
  <c r="G44" i="1" l="1"/>
  <c r="I42" i="1" s="1"/>
  <c r="I40" i="1" l="1"/>
  <c r="I43" i="1"/>
</calcChain>
</file>

<file path=xl/sharedStrings.xml><?xml version="1.0" encoding="utf-8"?>
<sst xmlns="http://schemas.openxmlformats.org/spreadsheetml/2006/main" count="85" uniqueCount="79">
  <si>
    <t xml:space="preserve">              Estimate of Faculty Effort - Summer Term</t>
  </si>
  <si>
    <t xml:space="preserve">                      Office of the Provost / VPAA</t>
  </si>
  <si>
    <t>Part I - Instructions and Information</t>
  </si>
  <si>
    <t xml:space="preserve">Faculty on nine-month contracts may expend a maxiumum of three months of effort during the Summer Term (May 15 thru </t>
  </si>
  <si>
    <r>
      <t xml:space="preserve">August 15).  Effort may be expended on </t>
    </r>
    <r>
      <rPr>
        <i/>
        <sz val="9"/>
        <color theme="1"/>
        <rFont val="Calibri"/>
        <family val="2"/>
        <scheme val="minor"/>
      </rPr>
      <t>Summer Instruction</t>
    </r>
    <r>
      <rPr>
        <sz val="9"/>
        <color theme="1"/>
        <rFont val="Calibri"/>
        <family val="2"/>
        <scheme val="minor"/>
      </rPr>
      <t xml:space="preserve"> </t>
    </r>
    <r>
      <rPr>
        <b/>
        <u/>
        <sz val="9"/>
        <color theme="1"/>
        <rFont val="Calibri"/>
        <family val="2"/>
        <scheme val="minor"/>
      </rPr>
      <t>OR</t>
    </r>
    <r>
      <rPr>
        <sz val="9"/>
        <color theme="1"/>
        <rFont val="Calibri"/>
        <family val="2"/>
        <scheme val="minor"/>
      </rPr>
      <t xml:space="preserve"> </t>
    </r>
    <r>
      <rPr>
        <i/>
        <sz val="9"/>
        <color theme="1"/>
        <rFont val="Calibri"/>
        <family val="2"/>
        <scheme val="minor"/>
      </rPr>
      <t xml:space="preserve">Activities Sponsored by External Grants and Contracts </t>
    </r>
    <r>
      <rPr>
        <b/>
        <u/>
        <sz val="9"/>
        <color theme="1"/>
        <rFont val="Calibri"/>
        <family val="2"/>
        <scheme val="minor"/>
      </rPr>
      <t>OR</t>
    </r>
    <r>
      <rPr>
        <i/>
        <sz val="9"/>
        <color theme="1"/>
        <rFont val="Calibri"/>
        <family val="2"/>
        <scheme val="minor"/>
      </rPr>
      <t xml:space="preserve"> a </t>
    </r>
  </si>
  <si>
    <r>
      <rPr>
        <i/>
        <sz val="9"/>
        <color theme="1"/>
        <rFont val="Calibri"/>
        <family val="2"/>
        <scheme val="minor"/>
      </rPr>
      <t>Combination Thereof</t>
    </r>
    <r>
      <rPr>
        <sz val="9"/>
        <color theme="1"/>
        <rFont val="Calibri"/>
        <family val="2"/>
        <scheme val="minor"/>
      </rPr>
      <t>:</t>
    </r>
  </si>
  <si>
    <t>Summer Instruction  (policy #1.2120):</t>
  </si>
  <si>
    <t xml:space="preserve">Faculty on nine-month contracts may teach a maximum of twelve (12) credit hours during the Summer Term with a maximum of </t>
  </si>
  <si>
    <t>4 credits within a three-week session, 8 credits within a four- or five-week session, or 9 credits within an eight week session.</t>
  </si>
  <si>
    <t>OR</t>
  </si>
  <si>
    <t>Activities Sponsored by External Grants and Contracts (policy #2.1100):</t>
  </si>
  <si>
    <t>In accordance with OMB A-21, faculty with nine-month (academic year) appointments may not expend more than three months</t>
  </si>
  <si>
    <t xml:space="preserve">of effort during the summer term.  </t>
  </si>
  <si>
    <r>
      <t>The total amount of effort expended on</t>
    </r>
    <r>
      <rPr>
        <i/>
        <sz val="9"/>
        <color theme="1"/>
        <rFont val="Calibri"/>
        <family val="2"/>
        <scheme val="minor"/>
      </rPr>
      <t xml:space="preserve"> Summer Instruction</t>
    </r>
    <r>
      <rPr>
        <sz val="9"/>
        <color theme="1"/>
        <rFont val="Calibri"/>
        <family val="2"/>
        <scheme val="minor"/>
      </rPr>
      <t xml:space="preserve"> </t>
    </r>
    <r>
      <rPr>
        <b/>
        <u/>
        <sz val="9"/>
        <color theme="1"/>
        <rFont val="Calibri"/>
        <family val="2"/>
        <scheme val="minor"/>
      </rPr>
      <t>AND</t>
    </r>
    <r>
      <rPr>
        <sz val="9"/>
        <color theme="1"/>
        <rFont val="Calibri"/>
        <family val="2"/>
        <scheme val="minor"/>
      </rPr>
      <t xml:space="preserve"> </t>
    </r>
    <r>
      <rPr>
        <i/>
        <sz val="9"/>
        <color theme="1"/>
        <rFont val="Calibri"/>
        <family val="2"/>
        <scheme val="minor"/>
      </rPr>
      <t>Activities Sponsored by External Grants and Contracts</t>
    </r>
    <r>
      <rPr>
        <sz val="9"/>
        <color theme="1"/>
        <rFont val="Calibri"/>
        <family val="2"/>
        <scheme val="minor"/>
      </rPr>
      <t xml:space="preserve"> cannot</t>
    </r>
  </si>
  <si>
    <t xml:space="preserve">exceed 3 months. </t>
  </si>
  <si>
    <t>WKU ID</t>
  </si>
  <si>
    <t>Employee Name</t>
  </si>
  <si>
    <t>PCN</t>
  </si>
  <si>
    <t>Annual Salary thru June 30</t>
  </si>
  <si>
    <t>Total Earnings May 15 thru June 30</t>
  </si>
  <si>
    <t>Annual Salary effective July 1</t>
  </si>
  <si>
    <t>Total Earnings July 1 thru August 15</t>
  </si>
  <si>
    <t>Total Summer Earnings</t>
  </si>
  <si>
    <t>NOTE: If July 1 salary is not known, "Annual Salary thru June 30" should be used for estimation purposes.</t>
  </si>
  <si>
    <r>
      <rPr>
        <b/>
        <i/>
        <u/>
        <sz val="9"/>
        <color theme="1"/>
        <rFont val="Calibri"/>
        <family val="2"/>
        <scheme val="minor"/>
      </rPr>
      <t>Summer Instruction</t>
    </r>
    <r>
      <rPr>
        <b/>
        <u/>
        <sz val="9"/>
        <color theme="1"/>
        <rFont val="Calibri"/>
        <family val="2"/>
        <scheme val="minor"/>
      </rPr>
      <t>: (If not applicable please leave blank)</t>
    </r>
  </si>
  <si>
    <t>Total</t>
  </si>
  <si>
    <t>NOTE: If Teaching only, total Summer Instructional credit hours may not exceed 12.</t>
  </si>
  <si>
    <t>Institutional Funded Support, Grant Pay AND/OR Administrative Stipends</t>
  </si>
  <si>
    <t>Annual Salary</t>
  </si>
  <si>
    <t>Monthly Salary</t>
  </si>
  <si>
    <t>Remaining Summer Pay</t>
  </si>
  <si>
    <t>Planned Summer Pay</t>
  </si>
  <si>
    <t>Eligible to Earn Planned Summer Pay</t>
  </si>
  <si>
    <t>May 16 thru May 31</t>
  </si>
  <si>
    <t>June 1 thru June 30</t>
  </si>
  <si>
    <t>July 1 thru July 31</t>
  </si>
  <si>
    <t>August 1 thru August 14</t>
  </si>
  <si>
    <t>May</t>
  </si>
  <si>
    <t>June</t>
  </si>
  <si>
    <t>July</t>
  </si>
  <si>
    <t>August</t>
  </si>
  <si>
    <t>SCH Workload Eligibility</t>
  </si>
  <si>
    <t>Teaching Assignment (SCH)</t>
  </si>
  <si>
    <t>Remaining SCH</t>
  </si>
  <si>
    <t>Monthly Effort Used</t>
  </si>
  <si>
    <t>Monthly Effort Remaining</t>
  </si>
  <si>
    <t xml:space="preserve">Monthly Effort Remaining </t>
  </si>
  <si>
    <t>Max Summer Pay</t>
  </si>
  <si>
    <t>Combination Thereof - Faculty Workload &amp; Compensation (policy #1.2090):</t>
  </si>
  <si>
    <t>NOTE: Total for "Planned Summer Pay" column cannot exceed total for "Remaining Summer Pay" column.</t>
  </si>
  <si>
    <t>Summer Maximums:</t>
  </si>
  <si>
    <t>Min # of Wks</t>
  </si>
  <si>
    <t>Max CH Taught</t>
  </si>
  <si>
    <t>3 Weeks</t>
  </si>
  <si>
    <t>1-4 Hrs</t>
  </si>
  <si>
    <t>4 Weeks</t>
  </si>
  <si>
    <t>5-8 Hrs</t>
  </si>
  <si>
    <t>8 Weeks</t>
  </si>
  <si>
    <t>9-11 Hrs</t>
  </si>
  <si>
    <t>13 Weeks</t>
  </si>
  <si>
    <t>12 Hours</t>
  </si>
  <si>
    <t>Part II - Estimate of Effort (complete yellow boxes)</t>
  </si>
  <si>
    <t>9 Month Faculty</t>
  </si>
  <si>
    <t xml:space="preserve">   OFF-CONTRACT DISBURSEMENT: Faculty &amp; Professional Non-Faculty</t>
  </si>
  <si>
    <t>NAME</t>
  </si>
  <si>
    <t>ROLE</t>
  </si>
  <si>
    <t>FY19
IBS</t>
  </si>
  <si>
    <t>APPT MONTHS</t>
  </si>
  <si>
    <t>% OCD EFFORT</t>
  </si>
  <si>
    <t>OCD MONTHS</t>
  </si>
  <si>
    <t>NOTES</t>
  </si>
  <si>
    <t xml:space="preserve">    Total Faculty &amp; Professional Non-Faculty (Off-Contract Disbursement)</t>
  </si>
  <si>
    <t>Aug</t>
  </si>
  <si>
    <t>Sum</t>
  </si>
  <si>
    <t>Month</t>
  </si>
  <si>
    <t>Summer Stipend</t>
  </si>
  <si>
    <t>Enter Grant Index</t>
  </si>
  <si>
    <t>Total Summer Pay</t>
  </si>
  <si>
    <t>Total summer Pay 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</si>
</sst>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.0_);_(* \(#,##0.0\);_(* &quot;-&quot;??_);_(@_)"/>
    <numFmt numFmtId="167" formatCode="#,##0.0_);[Red]\(#,##0.0\)"/>
    <numFmt numFmtId="168" formatCode="&quot;$&quot;#,##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9"/>
      <color theme="1"/>
      <name val="Calibri"/>
      <family val="2"/>
      <scheme val="minor"/>
    </font>
    <font>
      <b/>
      <i/>
      <u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u/>
      <sz val="9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.5"/>
      <name val="Arial"/>
      <family val="2"/>
    </font>
    <font>
      <sz val="9"/>
      <name val="Arial"/>
      <family val="2"/>
    </font>
    <font>
      <sz val="7"/>
      <name val="Arial"/>
      <family val="2"/>
    </font>
    <font>
      <b/>
      <sz val="9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39">
    <xf numFmtId="0" fontId="0" fillId="0" borderId="0" xfId="0"/>
    <xf numFmtId="0" fontId="2" fillId="0" borderId="1" xfId="0" applyFont="1" applyBorder="1" applyAlignment="1" applyProtection="1">
      <alignment horizontal="left"/>
      <protection locked="0"/>
    </xf>
    <xf numFmtId="0" fontId="0" fillId="0" borderId="2" xfId="0" applyBorder="1" applyProtection="1">
      <protection locked="0"/>
    </xf>
    <xf numFmtId="0" fontId="2" fillId="0" borderId="2" xfId="0" applyFont="1" applyBorder="1" applyAlignment="1">
      <alignment horizontal="left"/>
    </xf>
    <xf numFmtId="0" fontId="0" fillId="0" borderId="3" xfId="0" applyBorder="1" applyProtection="1">
      <protection locked="0"/>
    </xf>
    <xf numFmtId="0" fontId="0" fillId="0" borderId="0" xfId="0" applyProtection="1">
      <protection locked="0"/>
    </xf>
    <xf numFmtId="0" fontId="2" fillId="0" borderId="4" xfId="0" applyFont="1" applyBorder="1" applyProtection="1">
      <protection locked="0"/>
    </xf>
    <xf numFmtId="0" fontId="3" fillId="0" borderId="0" xfId="0" applyFont="1" applyAlignment="1">
      <alignment vertical="top"/>
    </xf>
    <xf numFmtId="0" fontId="0" fillId="0" borderId="0" xfId="0" applyAlignment="1" applyProtection="1">
      <alignment vertical="center"/>
      <protection locked="0"/>
    </xf>
    <xf numFmtId="0" fontId="0" fillId="0" borderId="5" xfId="0" applyBorder="1" applyProtection="1">
      <protection locked="0"/>
    </xf>
    <xf numFmtId="0" fontId="5" fillId="0" borderId="0" xfId="0" applyFont="1" applyAlignment="1">
      <alignment horizontal="center"/>
    </xf>
    <xf numFmtId="0" fontId="6" fillId="0" borderId="4" xfId="0" applyFont="1" applyBorder="1"/>
    <xf numFmtId="0" fontId="6" fillId="0" borderId="0" xfId="0" applyFont="1"/>
    <xf numFmtId="0" fontId="6" fillId="0" borderId="5" xfId="0" applyFont="1" applyBorder="1"/>
    <xf numFmtId="0" fontId="8" fillId="0" borderId="4" xfId="0" applyFont="1" applyBorder="1"/>
    <xf numFmtId="0" fontId="10" fillId="0" borderId="9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4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7" fillId="0" borderId="14" xfId="0" applyFont="1" applyBorder="1" applyAlignment="1">
      <alignment horizontal="center"/>
    </xf>
    <xf numFmtId="0" fontId="6" fillId="0" borderId="14" xfId="0" applyFont="1" applyBorder="1"/>
    <xf numFmtId="0" fontId="10" fillId="0" borderId="4" xfId="0" applyFont="1" applyBorder="1"/>
    <xf numFmtId="166" fontId="6" fillId="0" borderId="0" xfId="1" applyNumberFormat="1" applyFont="1" applyBorder="1"/>
    <xf numFmtId="0" fontId="11" fillId="0" borderId="4" xfId="0" applyFont="1" applyBorder="1"/>
    <xf numFmtId="0" fontId="6" fillId="0" borderId="11" xfId="0" applyFont="1" applyBorder="1"/>
    <xf numFmtId="44" fontId="10" fillId="0" borderId="13" xfId="2" applyFont="1" applyFill="1" applyBorder="1"/>
    <xf numFmtId="0" fontId="0" fillId="0" borderId="5" xfId="0" applyBorder="1"/>
    <xf numFmtId="0" fontId="0" fillId="0" borderId="4" xfId="0" applyBorder="1"/>
    <xf numFmtId="0" fontId="6" fillId="0" borderId="14" xfId="0" applyFont="1" applyBorder="1" applyAlignment="1">
      <alignment horizontal="center"/>
    </xf>
    <xf numFmtId="0" fontId="10" fillId="0" borderId="15" xfId="0" applyFont="1" applyBorder="1" applyAlignment="1">
      <alignment horizontal="center" wrapText="1"/>
    </xf>
    <xf numFmtId="165" fontId="6" fillId="0" borderId="5" xfId="3" applyNumberFormat="1" applyFont="1" applyFill="1" applyBorder="1" applyAlignment="1">
      <alignment horizontal="center"/>
    </xf>
    <xf numFmtId="0" fontId="7" fillId="0" borderId="15" xfId="0" applyFont="1" applyBorder="1" applyAlignment="1">
      <alignment horizontal="center"/>
    </xf>
    <xf numFmtId="166" fontId="6" fillId="0" borderId="15" xfId="1" applyNumberFormat="1" applyFont="1" applyFill="1" applyBorder="1" applyAlignment="1">
      <alignment horizontal="center"/>
    </xf>
    <xf numFmtId="166" fontId="6" fillId="0" borderId="15" xfId="1" applyNumberFormat="1" applyFont="1" applyFill="1" applyBorder="1"/>
    <xf numFmtId="166" fontId="6" fillId="0" borderId="0" xfId="1" applyNumberFormat="1" applyFont="1" applyFill="1" applyBorder="1"/>
    <xf numFmtId="0" fontId="10" fillId="0" borderId="16" xfId="0" applyFont="1" applyBorder="1"/>
    <xf numFmtId="0" fontId="0" fillId="0" borderId="17" xfId="0" applyBorder="1"/>
    <xf numFmtId="165" fontId="10" fillId="4" borderId="10" xfId="3" applyNumberFormat="1" applyFont="1" applyFill="1" applyBorder="1" applyAlignment="1" applyProtection="1">
      <alignment horizontal="center"/>
    </xf>
    <xf numFmtId="166" fontId="6" fillId="4" borderId="10" xfId="1" applyNumberFormat="1" applyFont="1" applyFill="1" applyBorder="1" applyAlignment="1" applyProtection="1">
      <alignment horizontal="center"/>
    </xf>
    <xf numFmtId="165" fontId="6" fillId="4" borderId="10" xfId="3" applyNumberFormat="1" applyFont="1" applyFill="1" applyBorder="1" applyAlignment="1" applyProtection="1">
      <alignment horizontal="center"/>
    </xf>
    <xf numFmtId="166" fontId="7" fillId="3" borderId="12" xfId="1" applyNumberFormat="1" applyFont="1" applyFill="1" applyBorder="1" applyAlignment="1" applyProtection="1">
      <alignment horizontal="center"/>
      <protection locked="0"/>
    </xf>
    <xf numFmtId="166" fontId="6" fillId="3" borderId="12" xfId="1" applyNumberFormat="1" applyFont="1" applyFill="1" applyBorder="1" applyAlignment="1" applyProtection="1">
      <alignment horizontal="center"/>
      <protection locked="0"/>
    </xf>
    <xf numFmtId="0" fontId="6" fillId="3" borderId="12" xfId="0" applyFont="1" applyFill="1" applyBorder="1" applyAlignment="1" applyProtection="1">
      <alignment horizontal="center"/>
      <protection locked="0"/>
    </xf>
    <xf numFmtId="164" fontId="6" fillId="3" borderId="12" xfId="2" applyNumberFormat="1" applyFont="1" applyFill="1" applyBorder="1" applyProtection="1">
      <protection locked="0"/>
    </xf>
    <xf numFmtId="0" fontId="13" fillId="0" borderId="4" xfId="4" applyFont="1" applyBorder="1" applyAlignment="1" applyProtection="1">
      <protection locked="0"/>
    </xf>
    <xf numFmtId="44" fontId="6" fillId="4" borderId="12" xfId="2" applyFont="1" applyFill="1" applyBorder="1" applyProtection="1">
      <protection hidden="1"/>
    </xf>
    <xf numFmtId="44" fontId="6" fillId="4" borderId="13" xfId="0" applyNumberFormat="1" applyFont="1" applyFill="1" applyBorder="1" applyProtection="1">
      <protection hidden="1"/>
    </xf>
    <xf numFmtId="167" fontId="7" fillId="4" borderId="12" xfId="0" applyNumberFormat="1" applyFont="1" applyFill="1" applyBorder="1" applyAlignment="1" applyProtection="1">
      <alignment horizontal="right"/>
      <protection hidden="1"/>
    </xf>
    <xf numFmtId="165" fontId="6" fillId="4" borderId="12" xfId="3" applyNumberFormat="1" applyFont="1" applyFill="1" applyBorder="1" applyProtection="1">
      <protection hidden="1"/>
    </xf>
    <xf numFmtId="165" fontId="7" fillId="4" borderId="12" xfId="3" applyNumberFormat="1" applyFont="1" applyFill="1" applyBorder="1" applyAlignment="1" applyProtection="1">
      <alignment horizontal="right"/>
      <protection hidden="1"/>
    </xf>
    <xf numFmtId="165" fontId="6" fillId="4" borderId="12" xfId="3" applyNumberFormat="1" applyFont="1" applyFill="1" applyBorder="1" applyAlignment="1" applyProtection="1">
      <alignment horizontal="right"/>
      <protection hidden="1"/>
    </xf>
    <xf numFmtId="166" fontId="6" fillId="4" borderId="12" xfId="1" applyNumberFormat="1" applyFont="1" applyFill="1" applyBorder="1" applyProtection="1">
      <protection hidden="1"/>
    </xf>
    <xf numFmtId="166" fontId="7" fillId="4" borderId="12" xfId="1" applyNumberFormat="1" applyFont="1" applyFill="1" applyBorder="1" applyAlignment="1" applyProtection="1">
      <alignment horizontal="right"/>
      <protection hidden="1"/>
    </xf>
    <xf numFmtId="166" fontId="6" fillId="4" borderId="12" xfId="1" applyNumberFormat="1" applyFont="1" applyFill="1" applyBorder="1" applyAlignment="1" applyProtection="1">
      <alignment horizontal="right"/>
      <protection hidden="1"/>
    </xf>
    <xf numFmtId="164" fontId="6" fillId="4" borderId="12" xfId="2" applyNumberFormat="1" applyFont="1" applyFill="1" applyBorder="1" applyProtection="1">
      <protection hidden="1"/>
    </xf>
    <xf numFmtId="44" fontId="12" fillId="4" borderId="12" xfId="2" applyFont="1" applyFill="1" applyBorder="1" applyProtection="1">
      <protection hidden="1"/>
    </xf>
    <xf numFmtId="40" fontId="6" fillId="4" borderId="12" xfId="2" applyNumberFormat="1" applyFont="1" applyFill="1" applyBorder="1" applyProtection="1">
      <protection hidden="1"/>
    </xf>
    <xf numFmtId="0" fontId="6" fillId="0" borderId="12" xfId="0" applyFont="1" applyBorder="1" applyProtection="1">
      <protection hidden="1"/>
    </xf>
    <xf numFmtId="40" fontId="10" fillId="4" borderId="12" xfId="2" applyNumberFormat="1" applyFont="1" applyFill="1" applyBorder="1" applyProtection="1">
      <protection hidden="1"/>
    </xf>
    <xf numFmtId="44" fontId="10" fillId="4" borderId="12" xfId="2" applyFont="1" applyFill="1" applyBorder="1" applyProtection="1">
      <protection hidden="1"/>
    </xf>
    <xf numFmtId="0" fontId="6" fillId="4" borderId="13" xfId="0" applyFont="1" applyFill="1" applyBorder="1" applyAlignment="1" applyProtection="1">
      <alignment horizontal="center"/>
      <protection hidden="1"/>
    </xf>
    <xf numFmtId="40" fontId="6" fillId="0" borderId="4" xfId="2" applyNumberFormat="1" applyFont="1" applyFill="1" applyBorder="1" applyProtection="1">
      <protection hidden="1"/>
    </xf>
    <xf numFmtId="44" fontId="6" fillId="0" borderId="0" xfId="2" applyFont="1" applyFill="1" applyBorder="1" applyProtection="1">
      <protection locked="0"/>
    </xf>
    <xf numFmtId="0" fontId="6" fillId="0" borderId="0" xfId="0" applyFont="1" applyAlignment="1" applyProtection="1">
      <alignment horizontal="center"/>
      <protection hidden="1"/>
    </xf>
    <xf numFmtId="40" fontId="10" fillId="0" borderId="4" xfId="2" applyNumberFormat="1" applyFont="1" applyFill="1" applyBorder="1" applyProtection="1">
      <protection hidden="1"/>
    </xf>
    <xf numFmtId="44" fontId="10" fillId="0" borderId="0" xfId="2" applyFont="1" applyFill="1" applyBorder="1" applyProtection="1">
      <protection hidden="1"/>
    </xf>
    <xf numFmtId="165" fontId="10" fillId="4" borderId="13" xfId="3" applyNumberFormat="1" applyFont="1" applyFill="1" applyBorder="1" applyAlignment="1" applyProtection="1">
      <alignment horizontal="center"/>
    </xf>
    <xf numFmtId="165" fontId="6" fillId="4" borderId="13" xfId="3" applyNumberFormat="1" applyFont="1" applyFill="1" applyBorder="1" applyAlignment="1" applyProtection="1">
      <alignment horizontal="center"/>
    </xf>
    <xf numFmtId="166" fontId="6" fillId="3" borderId="12" xfId="1" applyNumberFormat="1" applyFont="1" applyFill="1" applyBorder="1" applyAlignment="1" applyProtection="1">
      <alignment horizontal="center"/>
      <protection hidden="1"/>
    </xf>
    <xf numFmtId="44" fontId="6" fillId="0" borderId="0" xfId="0" applyNumberFormat="1" applyFont="1"/>
    <xf numFmtId="17" fontId="6" fillId="0" borderId="0" xfId="0" applyNumberFormat="1" applyFont="1"/>
    <xf numFmtId="44" fontId="0" fillId="0" borderId="0" xfId="2" applyFont="1" applyBorder="1"/>
    <xf numFmtId="44" fontId="0" fillId="0" borderId="12" xfId="2" applyFont="1" applyBorder="1"/>
    <xf numFmtId="44" fontId="0" fillId="0" borderId="0" xfId="0" applyNumberFormat="1"/>
    <xf numFmtId="44" fontId="15" fillId="5" borderId="12" xfId="2" applyFont="1" applyFill="1" applyBorder="1"/>
    <xf numFmtId="6" fontId="4" fillId="0" borderId="4" xfId="0" applyNumberFormat="1" applyFont="1" applyBorder="1"/>
    <xf numFmtId="6" fontId="4" fillId="0" borderId="5" xfId="0" applyNumberFormat="1" applyFont="1" applyBorder="1"/>
    <xf numFmtId="6" fontId="4" fillId="0" borderId="0" xfId="0" applyNumberFormat="1" applyFont="1"/>
    <xf numFmtId="0" fontId="4" fillId="0" borderId="5" xfId="0" applyFont="1" applyBorder="1"/>
    <xf numFmtId="0" fontId="16" fillId="7" borderId="4" xfId="0" applyFont="1" applyFill="1" applyBorder="1" applyAlignment="1">
      <alignment horizontal="center" vertical="center" wrapText="1"/>
    </xf>
    <xf numFmtId="0" fontId="16" fillId="7" borderId="0" xfId="0" applyFont="1" applyFill="1" applyAlignment="1">
      <alignment horizontal="center" vertical="center" wrapText="1"/>
    </xf>
    <xf numFmtId="0" fontId="17" fillId="8" borderId="4" xfId="0" applyFont="1" applyFill="1" applyBorder="1" applyAlignment="1">
      <alignment horizontal="left" vertical="center"/>
    </xf>
    <xf numFmtId="0" fontId="17" fillId="8" borderId="0" xfId="0" applyFont="1" applyFill="1" applyAlignment="1">
      <alignment horizontal="center" vertical="center"/>
    </xf>
    <xf numFmtId="168" fontId="17" fillId="8" borderId="0" xfId="0" applyNumberFormat="1" applyFont="1" applyFill="1" applyAlignment="1">
      <alignment horizontal="center" vertical="center"/>
    </xf>
    <xf numFmtId="10" fontId="17" fillId="8" borderId="0" xfId="3" applyNumberFormat="1" applyFont="1" applyFill="1" applyBorder="1" applyAlignment="1">
      <alignment horizontal="center" vertical="center"/>
    </xf>
    <xf numFmtId="2" fontId="17" fillId="8" borderId="0" xfId="0" applyNumberFormat="1" applyFont="1" applyFill="1" applyAlignment="1">
      <alignment horizontal="center" vertical="center"/>
    </xf>
    <xf numFmtId="0" fontId="17" fillId="8" borderId="0" xfId="0" applyFont="1" applyFill="1" applyAlignment="1">
      <alignment vertical="center"/>
    </xf>
    <xf numFmtId="6" fontId="17" fillId="8" borderId="4" xfId="0" applyNumberFormat="1" applyFont="1" applyFill="1" applyBorder="1" applyAlignment="1">
      <alignment horizontal="right"/>
    </xf>
    <xf numFmtId="6" fontId="17" fillId="8" borderId="5" xfId="0" applyNumberFormat="1" applyFont="1" applyFill="1" applyBorder="1" applyAlignment="1">
      <alignment horizontal="right"/>
    </xf>
    <xf numFmtId="6" fontId="17" fillId="8" borderId="0" xfId="0" applyNumberFormat="1" applyFont="1" applyFill="1" applyAlignment="1">
      <alignment horizontal="right"/>
    </xf>
    <xf numFmtId="8" fontId="17" fillId="8" borderId="5" xfId="0" applyNumberFormat="1" applyFont="1" applyFill="1" applyBorder="1" applyAlignment="1">
      <alignment horizontal="right"/>
    </xf>
    <xf numFmtId="0" fontId="17" fillId="0" borderId="4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168" fontId="17" fillId="0" borderId="0" xfId="0" applyNumberFormat="1" applyFont="1" applyAlignment="1">
      <alignment horizontal="center" vertical="center"/>
    </xf>
    <xf numFmtId="10" fontId="17" fillId="7" borderId="0" xfId="3" applyNumberFormat="1" applyFont="1" applyFill="1" applyBorder="1" applyAlignment="1">
      <alignment horizontal="center" vertical="center"/>
    </xf>
    <xf numFmtId="2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vertical="center"/>
    </xf>
    <xf numFmtId="6" fontId="17" fillId="0" borderId="4" xfId="0" applyNumberFormat="1" applyFont="1" applyBorder="1" applyAlignment="1">
      <alignment horizontal="right"/>
    </xf>
    <xf numFmtId="6" fontId="17" fillId="0" borderId="5" xfId="0" applyNumberFormat="1" applyFont="1" applyBorder="1" applyAlignment="1">
      <alignment horizontal="right"/>
    </xf>
    <xf numFmtId="6" fontId="17" fillId="0" borderId="0" xfId="0" applyNumberFormat="1" applyFont="1" applyAlignment="1">
      <alignment horizontal="right"/>
    </xf>
    <xf numFmtId="8" fontId="17" fillId="0" borderId="5" xfId="0" applyNumberFormat="1" applyFont="1" applyBorder="1" applyAlignment="1">
      <alignment horizontal="right"/>
    </xf>
    <xf numFmtId="0" fontId="18" fillId="0" borderId="0" xfId="0" applyFont="1" applyAlignment="1">
      <alignment horizontal="center" vertical="center"/>
    </xf>
    <xf numFmtId="2" fontId="17" fillId="0" borderId="0" xfId="0" applyNumberFormat="1" applyFont="1" applyAlignment="1">
      <alignment horizontal="center"/>
    </xf>
    <xf numFmtId="0" fontId="17" fillId="0" borderId="0" xfId="0" applyFont="1"/>
    <xf numFmtId="6" fontId="19" fillId="0" borderId="4" xfId="0" applyNumberFormat="1" applyFont="1" applyBorder="1" applyAlignment="1">
      <alignment horizontal="right"/>
    </xf>
    <xf numFmtId="6" fontId="19" fillId="0" borderId="5" xfId="0" applyNumberFormat="1" applyFont="1" applyBorder="1" applyAlignment="1">
      <alignment horizontal="right"/>
    </xf>
    <xf numFmtId="6" fontId="19" fillId="0" borderId="0" xfId="0" applyNumberFormat="1" applyFont="1" applyAlignment="1">
      <alignment horizontal="right"/>
    </xf>
    <xf numFmtId="8" fontId="19" fillId="0" borderId="5" xfId="0" applyNumberFormat="1" applyFont="1" applyBorder="1" applyAlignment="1">
      <alignment horizontal="right"/>
    </xf>
    <xf numFmtId="0" fontId="0" fillId="0" borderId="12" xfId="0" applyBorder="1"/>
    <xf numFmtId="44" fontId="0" fillId="0" borderId="12" xfId="0" applyNumberFormat="1" applyBorder="1"/>
    <xf numFmtId="0" fontId="0" fillId="0" borderId="19" xfId="0" applyBorder="1"/>
    <xf numFmtId="0" fontId="14" fillId="0" borderId="20" xfId="0" applyFont="1" applyBorder="1"/>
    <xf numFmtId="0" fontId="16" fillId="0" borderId="0" xfId="0" applyFont="1" applyAlignment="1">
      <alignment horizontal="center" vertical="center" wrapText="1"/>
    </xf>
    <xf numFmtId="10" fontId="17" fillId="0" borderId="0" xfId="3" applyNumberFormat="1" applyFont="1" applyFill="1" applyBorder="1" applyAlignment="1">
      <alignment horizontal="center" vertical="center"/>
    </xf>
    <xf numFmtId="0" fontId="4" fillId="0" borderId="0" xfId="0" applyFont="1"/>
    <xf numFmtId="0" fontId="17" fillId="0" borderId="0" xfId="0" applyFont="1" applyAlignment="1">
      <alignment horizontal="left" vertical="center"/>
    </xf>
    <xf numFmtId="8" fontId="17" fillId="0" borderId="0" xfId="0" applyNumberFormat="1" applyFont="1" applyAlignment="1">
      <alignment horizontal="right"/>
    </xf>
    <xf numFmtId="8" fontId="19" fillId="0" borderId="0" xfId="0" applyNumberFormat="1" applyFont="1" applyAlignment="1">
      <alignment horizontal="right"/>
    </xf>
    <xf numFmtId="0" fontId="14" fillId="0" borderId="0" xfId="0" applyFont="1"/>
    <xf numFmtId="44" fontId="1" fillId="3" borderId="12" xfId="2" applyFont="1" applyFill="1" applyBorder="1"/>
    <xf numFmtId="0" fontId="0" fillId="0" borderId="12" xfId="0" applyBorder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19" fillId="0" borderId="0" xfId="0" applyFont="1" applyAlignment="1">
      <alignment horizontal="left"/>
    </xf>
    <xf numFmtId="0" fontId="10" fillId="4" borderId="10" xfId="0" applyFont="1" applyFill="1" applyBorder="1" applyAlignment="1">
      <alignment horizontal="center" wrapText="1"/>
    </xf>
    <xf numFmtId="0" fontId="10" fillId="4" borderId="18" xfId="0" applyFont="1" applyFill="1" applyBorder="1" applyAlignment="1">
      <alignment horizontal="center" wrapText="1"/>
    </xf>
    <xf numFmtId="0" fontId="14" fillId="0" borderId="10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/>
      <protection locked="0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1" xfId="0" applyFont="1" applyBorder="1" applyAlignment="1">
      <alignment horizontal="center" wrapText="1"/>
    </xf>
    <xf numFmtId="0" fontId="6" fillId="3" borderId="10" xfId="0" applyFont="1" applyFill="1" applyBorder="1" applyAlignment="1" applyProtection="1">
      <alignment horizontal="center"/>
      <protection locked="0"/>
    </xf>
    <xf numFmtId="0" fontId="6" fillId="3" borderId="11" xfId="0" applyFont="1" applyFill="1" applyBorder="1" applyAlignment="1" applyProtection="1">
      <alignment horizontal="center"/>
      <protection locked="0"/>
    </xf>
    <xf numFmtId="0" fontId="4" fillId="6" borderId="4" xfId="0" applyFont="1" applyFill="1" applyBorder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19" fillId="0" borderId="4" xfId="0" applyFont="1" applyBorder="1" applyAlignment="1">
      <alignment horizontal="left"/>
    </xf>
    <xf numFmtId="44" fontId="6" fillId="3" borderId="12" xfId="2" applyFont="1" applyFill="1" applyBorder="1" applyProtection="1"/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95251</xdr:colOff>
      <xdr:row>0</xdr:row>
      <xdr:rowOff>38100</xdr:rowOff>
    </xdr:from>
    <xdr:to>
      <xdr:col>0</xdr:col>
      <xdr:colOff>811530</xdr:colOff>
      <xdr:row>1</xdr:row>
      <xdr:rowOff>426720</xdr:rowOff>
    </xdr:to>
    <xdr:pic>
      <xdr:nvPicPr>
        <xdr:cNvPr id="2" name="Picture 1" descr="http://www.wku.edu/ur/logos/WKU%20Logos%20JPG/1.%20WKU%20Cupola%20Tall/WKU-Cup-Tall-RB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1" y="38100"/>
          <a:ext cx="731519" cy="5867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wku.edu/policies/documents/policy_2_1100.pdf" TargetMode="External"/><Relationship Id="rId2" Type="http://schemas.openxmlformats.org/officeDocument/2006/relationships/hyperlink" Target="http://www.wku.edu/policies/aa_policies/12120summer_winter_teaching.pdf" TargetMode="External"/><Relationship Id="rId1" Type="http://schemas.openxmlformats.org/officeDocument/2006/relationships/printerSettings" Target="../printerSettings/printerSettings1.bin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wku.edu/policies/aa_policies/faculty_workload_1_2090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63"/>
  <sheetViews>
    <sheetView tabSelected="1" topLeftCell="A6" zoomScale="141" zoomScaleNormal="100" workbookViewId="0">
      <selection activeCell="A10" sqref="A10"/>
    </sheetView>
  </sheetViews>
  <sheetFormatPr baseColWidth="10" defaultColWidth="8.83203125" defaultRowHeight="15" x14ac:dyDescent="0.2"/>
  <cols>
    <col min="1" max="1" width="12.33203125" style="28" customWidth="1"/>
    <col min="2" max="2" width="8.6640625" customWidth="1"/>
    <col min="3" max="3" width="8.83203125" customWidth="1"/>
    <col min="4" max="4" width="9.6640625" customWidth="1"/>
    <col min="5" max="5" width="15.83203125" customWidth="1"/>
    <col min="6" max="6" width="16" customWidth="1"/>
    <col min="7" max="7" width="18" bestFit="1" customWidth="1"/>
    <col min="8" max="8" width="21" customWidth="1"/>
    <col min="9" max="9" width="14.33203125" style="27" customWidth="1"/>
    <col min="10" max="10" width="10.1640625" bestFit="1" customWidth="1"/>
    <col min="11" max="12" width="8.83203125" customWidth="1"/>
    <col min="13" max="13" width="18.5" customWidth="1"/>
  </cols>
  <sheetData>
    <row r="1" spans="1:10" s="5" customFormat="1" ht="16" x14ac:dyDescent="0.2">
      <c r="A1" s="1"/>
      <c r="B1" s="2"/>
      <c r="C1" s="126" t="s">
        <v>62</v>
      </c>
      <c r="D1" s="127"/>
      <c r="E1" s="3" t="s">
        <v>0</v>
      </c>
      <c r="F1" s="2"/>
      <c r="G1" s="2"/>
      <c r="H1" s="2"/>
      <c r="I1" s="4"/>
    </row>
    <row r="2" spans="1:10" s="5" customFormat="1" ht="42.5" customHeight="1" thickBot="1" x14ac:dyDescent="0.25">
      <c r="A2" s="6"/>
      <c r="F2" s="7" t="s">
        <v>1</v>
      </c>
      <c r="H2" s="8"/>
      <c r="I2" s="9"/>
    </row>
    <row r="3" spans="1:10" s="5" customFormat="1" ht="16" thickBot="1" x14ac:dyDescent="0.25">
      <c r="A3" s="128" t="s">
        <v>2</v>
      </c>
      <c r="B3" s="129"/>
      <c r="C3" s="129"/>
      <c r="D3" s="129"/>
      <c r="E3" s="129"/>
      <c r="F3" s="129"/>
      <c r="G3" s="129"/>
      <c r="H3" s="129"/>
      <c r="I3" s="130"/>
      <c r="J3" s="10"/>
    </row>
    <row r="4" spans="1:10" s="12" customFormat="1" ht="12" x14ac:dyDescent="0.15">
      <c r="A4" s="11" t="s">
        <v>3</v>
      </c>
      <c r="I4" s="13"/>
    </row>
    <row r="5" spans="1:10" s="12" customFormat="1" ht="12" x14ac:dyDescent="0.15">
      <c r="A5" s="11" t="s">
        <v>4</v>
      </c>
      <c r="I5" s="13"/>
    </row>
    <row r="6" spans="1:10" s="12" customFormat="1" ht="12" x14ac:dyDescent="0.15">
      <c r="A6" s="11" t="s">
        <v>5</v>
      </c>
      <c r="I6" s="13"/>
    </row>
    <row r="7" spans="1:10" s="12" customFormat="1" ht="12" x14ac:dyDescent="0.15">
      <c r="A7" s="11"/>
      <c r="I7" s="13"/>
    </row>
    <row r="8" spans="1:10" s="12" customFormat="1" ht="12" x14ac:dyDescent="0.15">
      <c r="A8" s="45" t="s">
        <v>6</v>
      </c>
      <c r="I8" s="13"/>
    </row>
    <row r="9" spans="1:10" s="12" customFormat="1" ht="12" x14ac:dyDescent="0.15">
      <c r="A9" s="11" t="s">
        <v>7</v>
      </c>
      <c r="I9" s="13"/>
    </row>
    <row r="10" spans="1:10" s="12" customFormat="1" ht="12" x14ac:dyDescent="0.15">
      <c r="A10" s="11" t="s">
        <v>8</v>
      </c>
      <c r="I10" s="13"/>
    </row>
    <row r="11" spans="1:10" s="12" customFormat="1" ht="6" customHeight="1" x14ac:dyDescent="0.15">
      <c r="A11" s="11"/>
      <c r="I11" s="13"/>
    </row>
    <row r="12" spans="1:10" s="12" customFormat="1" ht="12" x14ac:dyDescent="0.15">
      <c r="A12" s="14" t="s">
        <v>9</v>
      </c>
      <c r="I12" s="13"/>
    </row>
    <row r="13" spans="1:10" s="12" customFormat="1" ht="6" customHeight="1" x14ac:dyDescent="0.15">
      <c r="A13" s="14"/>
      <c r="I13" s="13"/>
    </row>
    <row r="14" spans="1:10" s="12" customFormat="1" ht="12" x14ac:dyDescent="0.15">
      <c r="A14" s="45" t="s">
        <v>10</v>
      </c>
      <c r="I14" s="13"/>
    </row>
    <row r="15" spans="1:10" s="12" customFormat="1" ht="12" x14ac:dyDescent="0.15">
      <c r="A15" s="11" t="s">
        <v>11</v>
      </c>
      <c r="I15" s="13"/>
    </row>
    <row r="16" spans="1:10" s="12" customFormat="1" ht="12" x14ac:dyDescent="0.15">
      <c r="A16" s="11" t="s">
        <v>12</v>
      </c>
      <c r="I16" s="13"/>
    </row>
    <row r="17" spans="1:9" s="12" customFormat="1" ht="6" customHeight="1" x14ac:dyDescent="0.15">
      <c r="A17" s="11"/>
      <c r="I17" s="13"/>
    </row>
    <row r="18" spans="1:9" s="12" customFormat="1" ht="12" x14ac:dyDescent="0.15">
      <c r="A18" s="14" t="s">
        <v>9</v>
      </c>
      <c r="I18" s="13"/>
    </row>
    <row r="19" spans="1:9" s="12" customFormat="1" ht="6" customHeight="1" x14ac:dyDescent="0.15">
      <c r="A19" s="14"/>
      <c r="I19" s="13"/>
    </row>
    <row r="20" spans="1:9" s="12" customFormat="1" ht="12" x14ac:dyDescent="0.15">
      <c r="A20" s="45" t="s">
        <v>48</v>
      </c>
      <c r="I20" s="13"/>
    </row>
    <row r="21" spans="1:9" s="12" customFormat="1" ht="12" x14ac:dyDescent="0.15">
      <c r="A21" s="11" t="s">
        <v>13</v>
      </c>
      <c r="I21" s="13"/>
    </row>
    <row r="22" spans="1:9" s="12" customFormat="1" ht="11.5" customHeight="1" x14ac:dyDescent="0.15">
      <c r="A22" s="11" t="s">
        <v>14</v>
      </c>
      <c r="I22" s="13"/>
    </row>
    <row r="23" spans="1:9" s="12" customFormat="1" ht="12" customHeight="1" thickBot="1" x14ac:dyDescent="0.2">
      <c r="A23" s="14"/>
      <c r="I23" s="13"/>
    </row>
    <row r="24" spans="1:9" s="5" customFormat="1" ht="16" thickBot="1" x14ac:dyDescent="0.25">
      <c r="A24" s="128" t="s">
        <v>61</v>
      </c>
      <c r="B24" s="129"/>
      <c r="C24" s="129"/>
      <c r="D24" s="129"/>
      <c r="E24" s="129"/>
      <c r="F24" s="129"/>
      <c r="G24" s="129"/>
      <c r="H24" s="129"/>
      <c r="I24" s="130"/>
    </row>
    <row r="25" spans="1:9" s="12" customFormat="1" ht="26" x14ac:dyDescent="0.15">
      <c r="A25" s="15" t="s">
        <v>15</v>
      </c>
      <c r="B25" s="131" t="s">
        <v>16</v>
      </c>
      <c r="C25" s="132"/>
      <c r="D25" s="16" t="s">
        <v>17</v>
      </c>
      <c r="E25" s="16" t="s">
        <v>18</v>
      </c>
      <c r="F25" s="16" t="s">
        <v>19</v>
      </c>
      <c r="G25" s="16" t="s">
        <v>20</v>
      </c>
      <c r="H25" s="16" t="s">
        <v>21</v>
      </c>
      <c r="I25" s="17" t="s">
        <v>22</v>
      </c>
    </row>
    <row r="26" spans="1:9" s="12" customFormat="1" x14ac:dyDescent="0.2">
      <c r="A26" s="109"/>
      <c r="B26" s="133"/>
      <c r="C26" s="134"/>
      <c r="D26" s="43"/>
      <c r="E26" s="44">
        <v>0</v>
      </c>
      <c r="F26" s="46">
        <f>ROUND(+E26/9*1.5,2)</f>
        <v>0</v>
      </c>
      <c r="G26" s="44">
        <v>0</v>
      </c>
      <c r="H26" s="46">
        <f>ROUND(+G26/9*1.5,2)</f>
        <v>0</v>
      </c>
      <c r="I26" s="47">
        <f>+H26+F26</f>
        <v>0</v>
      </c>
    </row>
    <row r="27" spans="1:9" s="12" customFormat="1" ht="12" x14ac:dyDescent="0.15">
      <c r="A27" s="22" t="s">
        <v>23</v>
      </c>
      <c r="I27" s="13"/>
    </row>
    <row r="28" spans="1:9" s="12" customFormat="1" ht="12" x14ac:dyDescent="0.15">
      <c r="A28" s="11"/>
      <c r="I28" s="13"/>
    </row>
    <row r="29" spans="1:9" s="12" customFormat="1" ht="12" x14ac:dyDescent="0.15">
      <c r="A29" s="14" t="s">
        <v>24</v>
      </c>
      <c r="I29" s="13"/>
    </row>
    <row r="30" spans="1:9" s="12" customFormat="1" ht="39" x14ac:dyDescent="0.15">
      <c r="A30" s="18"/>
      <c r="B30" s="16" t="s">
        <v>41</v>
      </c>
      <c r="C30" s="19" t="s">
        <v>42</v>
      </c>
      <c r="D30" s="16" t="s">
        <v>43</v>
      </c>
      <c r="E30" s="16" t="s">
        <v>44</v>
      </c>
      <c r="F30" s="16" t="s">
        <v>45</v>
      </c>
      <c r="G30" s="30"/>
      <c r="H30" s="124" t="s">
        <v>50</v>
      </c>
      <c r="I30" s="125"/>
    </row>
    <row r="31" spans="1:9" s="12" customFormat="1" ht="12" x14ac:dyDescent="0.15">
      <c r="A31" s="20" t="s">
        <v>37</v>
      </c>
      <c r="B31" s="53">
        <v>2</v>
      </c>
      <c r="C31" s="41"/>
      <c r="D31" s="48">
        <f>+B31-C31</f>
        <v>2</v>
      </c>
      <c r="E31" s="49">
        <f>ROUND(+C31/B31,2)</f>
        <v>0</v>
      </c>
      <c r="F31" s="50">
        <f>1-E31</f>
        <v>1</v>
      </c>
      <c r="G31" s="32"/>
      <c r="H31" s="38" t="s">
        <v>51</v>
      </c>
      <c r="I31" s="67" t="s">
        <v>52</v>
      </c>
    </row>
    <row r="32" spans="1:9" s="12" customFormat="1" ht="12" x14ac:dyDescent="0.15">
      <c r="A32" s="29" t="s">
        <v>38</v>
      </c>
      <c r="B32" s="54">
        <v>4</v>
      </c>
      <c r="C32" s="42"/>
      <c r="D32" s="48">
        <f t="shared" ref="D32:D34" si="0">+B32-C32</f>
        <v>4</v>
      </c>
      <c r="E32" s="49">
        <f>ROUND(+C32/B32,2)</f>
        <v>0</v>
      </c>
      <c r="F32" s="51">
        <f>1-E32</f>
        <v>1</v>
      </c>
      <c r="G32" s="33"/>
      <c r="H32" s="39" t="s">
        <v>53</v>
      </c>
      <c r="I32" s="68" t="s">
        <v>54</v>
      </c>
    </row>
    <row r="33" spans="1:24" s="12" customFormat="1" ht="12" x14ac:dyDescent="0.15">
      <c r="A33" s="20" t="s">
        <v>39</v>
      </c>
      <c r="B33" s="53">
        <v>4</v>
      </c>
      <c r="C33" s="41"/>
      <c r="D33" s="48">
        <f t="shared" si="0"/>
        <v>4</v>
      </c>
      <c r="E33" s="49">
        <f>ROUND(+C33/B33,2)</f>
        <v>0</v>
      </c>
      <c r="F33" s="50">
        <f>1-E33</f>
        <v>1</v>
      </c>
      <c r="G33" s="32"/>
      <c r="H33" s="40" t="s">
        <v>55</v>
      </c>
      <c r="I33" s="68" t="s">
        <v>56</v>
      </c>
    </row>
    <row r="34" spans="1:24" s="12" customFormat="1" ht="12" x14ac:dyDescent="0.15">
      <c r="A34" s="29" t="s">
        <v>40</v>
      </c>
      <c r="B34" s="54">
        <v>2</v>
      </c>
      <c r="C34" s="69"/>
      <c r="D34" s="48">
        <f t="shared" si="0"/>
        <v>2</v>
      </c>
      <c r="E34" s="49">
        <f>ROUND(+C34/B34,2)</f>
        <v>0</v>
      </c>
      <c r="F34" s="51">
        <f>1-E34</f>
        <v>1</v>
      </c>
      <c r="G34" s="33"/>
      <c r="H34" s="39" t="s">
        <v>57</v>
      </c>
      <c r="I34" s="68" t="s">
        <v>58</v>
      </c>
      <c r="N34" s="71"/>
    </row>
    <row r="35" spans="1:24" s="12" customFormat="1" ht="12" x14ac:dyDescent="0.15">
      <c r="A35" s="29" t="s">
        <v>25</v>
      </c>
      <c r="B35" s="52">
        <f>+B34+B33+B32+B31</f>
        <v>12</v>
      </c>
      <c r="C35" s="52">
        <f>+C34+C33+C32+C31</f>
        <v>0</v>
      </c>
      <c r="D35" s="52">
        <f>+D34+D33+D32+D31</f>
        <v>12</v>
      </c>
      <c r="E35" s="52"/>
      <c r="F35" s="52"/>
      <c r="G35" s="34"/>
      <c r="H35" s="39" t="s">
        <v>59</v>
      </c>
      <c r="I35" s="68" t="s">
        <v>60</v>
      </c>
      <c r="J35" s="11"/>
    </row>
    <row r="36" spans="1:24" s="12" customFormat="1" ht="12" x14ac:dyDescent="0.15">
      <c r="A36" s="22" t="s">
        <v>26</v>
      </c>
      <c r="B36" s="23"/>
      <c r="C36" s="23"/>
      <c r="D36" s="23"/>
      <c r="E36" s="23"/>
      <c r="F36" s="23"/>
      <c r="G36" s="35"/>
      <c r="H36" s="35"/>
      <c r="I36" s="31"/>
      <c r="J36" s="11"/>
      <c r="K36" s="116"/>
      <c r="L36" s="93"/>
      <c r="M36" s="94"/>
      <c r="N36" s="93"/>
      <c r="O36" s="95"/>
      <c r="P36" s="96"/>
    </row>
    <row r="37" spans="1:24" s="12" customFormat="1" ht="12" customHeight="1" x14ac:dyDescent="0.15">
      <c r="A37" s="11"/>
      <c r="I37" s="13"/>
    </row>
    <row r="38" spans="1:24" s="12" customFormat="1" ht="12" x14ac:dyDescent="0.15">
      <c r="A38" s="24" t="s">
        <v>27</v>
      </c>
      <c r="I38" s="13"/>
    </row>
    <row r="39" spans="1:24" s="12" customFormat="1" ht="38" customHeight="1" x14ac:dyDescent="0.15">
      <c r="A39" s="21"/>
      <c r="B39" s="25"/>
      <c r="C39" s="16" t="s">
        <v>28</v>
      </c>
      <c r="D39" s="16" t="s">
        <v>29</v>
      </c>
      <c r="E39" s="16" t="s">
        <v>47</v>
      </c>
      <c r="F39" s="16" t="s">
        <v>46</v>
      </c>
      <c r="G39" s="16" t="s">
        <v>30</v>
      </c>
      <c r="H39" s="16" t="s">
        <v>31</v>
      </c>
      <c r="I39" s="17" t="s">
        <v>32</v>
      </c>
      <c r="K39" s="70"/>
      <c r="L39" s="70"/>
    </row>
    <row r="40" spans="1:24" s="12" customFormat="1" ht="12" x14ac:dyDescent="0.15">
      <c r="A40" s="21" t="s">
        <v>33</v>
      </c>
      <c r="B40" s="25"/>
      <c r="C40" s="55">
        <f>+E26</f>
        <v>0</v>
      </c>
      <c r="D40" s="46">
        <f>ROUND(+C40/9,2)</f>
        <v>0</v>
      </c>
      <c r="E40" s="56">
        <f>ROUND(+D40*0.5,2)</f>
        <v>0</v>
      </c>
      <c r="F40" s="49">
        <f>+F31</f>
        <v>1</v>
      </c>
      <c r="G40" s="57">
        <f>ROUND(F40*E40,2)</f>
        <v>0</v>
      </c>
      <c r="H40" s="138">
        <f>I50</f>
        <v>0</v>
      </c>
      <c r="I40" s="61" t="str">
        <f>IF(H40=0," ",IF(AND(G40&gt;=H40,(G40+G41)&gt;0,G44&gt;=H40,G44&gt;=H44),"yes","NO"))</f>
        <v xml:space="preserve"> </v>
      </c>
      <c r="J40" s="62"/>
      <c r="K40" s="63"/>
      <c r="L40" s="63"/>
      <c r="M40" s="64"/>
    </row>
    <row r="41" spans="1:24" s="12" customFormat="1" ht="12" x14ac:dyDescent="0.15">
      <c r="A41" s="21" t="s">
        <v>34</v>
      </c>
      <c r="B41" s="25"/>
      <c r="C41" s="55">
        <f>+E26</f>
        <v>0</v>
      </c>
      <c r="D41" s="46">
        <f t="shared" ref="D41:D43" si="1">ROUND(+C41/9,2)</f>
        <v>0</v>
      </c>
      <c r="E41" s="56">
        <f>+D41</f>
        <v>0</v>
      </c>
      <c r="F41" s="49">
        <f>+F32</f>
        <v>1</v>
      </c>
      <c r="G41" s="57">
        <f>ROUND(F41*E41,2)</f>
        <v>0</v>
      </c>
      <c r="H41" s="138">
        <f>I51</f>
        <v>0</v>
      </c>
      <c r="I41" s="61" t="str">
        <f>IF(H41=0," ",IF(AND(G41&gt;=H41,(G40+G41)&gt;0,G44&gt;=H41,G44&gt;=H44),"yes","NO"))</f>
        <v xml:space="preserve"> </v>
      </c>
      <c r="J41" s="62"/>
      <c r="K41" s="63"/>
      <c r="L41" s="63"/>
      <c r="M41" s="64"/>
    </row>
    <row r="42" spans="1:24" s="12" customFormat="1" ht="12" x14ac:dyDescent="0.15">
      <c r="A42" s="21" t="s">
        <v>35</v>
      </c>
      <c r="B42" s="25"/>
      <c r="C42" s="55">
        <f>IF(G26="ERR",E26,G26)</f>
        <v>0</v>
      </c>
      <c r="D42" s="46">
        <f t="shared" si="1"/>
        <v>0</v>
      </c>
      <c r="E42" s="56">
        <f>+D42</f>
        <v>0</v>
      </c>
      <c r="F42" s="49">
        <f>+F33</f>
        <v>1</v>
      </c>
      <c r="G42" s="57">
        <f>ROUND(F42*E42,2)</f>
        <v>0</v>
      </c>
      <c r="H42" s="138">
        <f>I52</f>
        <v>0</v>
      </c>
      <c r="I42" s="61" t="str">
        <f>IF(H42=0," ",IF(AND(G42&gt;=H42,(G41+G42)&gt;0,G44&gt;=H42,G44&gt;=H44),"yes","NO"))</f>
        <v xml:space="preserve"> </v>
      </c>
      <c r="J42" s="62"/>
      <c r="K42" s="63"/>
      <c r="L42" s="63"/>
      <c r="M42" s="64"/>
    </row>
    <row r="43" spans="1:24" s="12" customFormat="1" ht="12" x14ac:dyDescent="0.15">
      <c r="A43" s="21" t="s">
        <v>36</v>
      </c>
      <c r="B43" s="25"/>
      <c r="C43" s="55">
        <f>IF(G26="ERR",E26,G26)</f>
        <v>0</v>
      </c>
      <c r="D43" s="46">
        <f t="shared" si="1"/>
        <v>0</v>
      </c>
      <c r="E43" s="56">
        <f>ROUND(+D43*0.5,2)</f>
        <v>0</v>
      </c>
      <c r="F43" s="49">
        <f>+F34</f>
        <v>1</v>
      </c>
      <c r="G43" s="57">
        <f>ROUND(F43*E43,2)</f>
        <v>0</v>
      </c>
      <c r="H43" s="138">
        <f>I53</f>
        <v>0</v>
      </c>
      <c r="I43" s="61" t="str">
        <f>IF(H43=0," ",IF(AND(G43&gt;=H43,(G42+G43)&gt;0,G44&gt;=H43,G44&gt;=H44),"yes","NO"))</f>
        <v xml:space="preserve"> </v>
      </c>
      <c r="J43" s="62"/>
      <c r="K43" s="63"/>
      <c r="L43" s="63"/>
      <c r="M43" s="64"/>
    </row>
    <row r="44" spans="1:24" s="12" customFormat="1" ht="12" customHeight="1" x14ac:dyDescent="0.15">
      <c r="A44" s="21"/>
      <c r="B44" s="25"/>
      <c r="C44" s="58"/>
      <c r="D44" s="58"/>
      <c r="E44" s="46">
        <f>SUM(E40:E43)</f>
        <v>0</v>
      </c>
      <c r="F44" s="58"/>
      <c r="G44" s="59">
        <f>SUM(G40:G43)</f>
        <v>0</v>
      </c>
      <c r="H44" s="60">
        <f>SUM(H40:H43)</f>
        <v>0</v>
      </c>
      <c r="I44" s="26"/>
      <c r="J44" s="65"/>
      <c r="K44" s="66"/>
      <c r="L44" s="66"/>
    </row>
    <row r="45" spans="1:24" ht="16" thickBot="1" x14ac:dyDescent="0.25">
      <c r="A45" s="36" t="s">
        <v>49</v>
      </c>
      <c r="B45" s="37"/>
      <c r="C45" s="37"/>
      <c r="D45" s="37"/>
      <c r="E45" s="37"/>
      <c r="F45" s="37"/>
      <c r="G45" s="37"/>
      <c r="H45" s="37"/>
      <c r="I45" s="37"/>
      <c r="K45" s="122"/>
      <c r="L45" s="122"/>
      <c r="M45" s="122"/>
      <c r="N45" s="122"/>
      <c r="O45" s="122"/>
      <c r="P45" s="122"/>
      <c r="Q45" s="122"/>
      <c r="R45" s="78"/>
      <c r="S45" s="78"/>
      <c r="T45" s="78"/>
      <c r="U45" s="78"/>
      <c r="V45" s="78"/>
      <c r="W45" s="78"/>
      <c r="X45" s="115"/>
    </row>
    <row r="46" spans="1:24" x14ac:dyDescent="0.2">
      <c r="I46"/>
      <c r="K46" s="113"/>
      <c r="L46" s="113"/>
      <c r="M46" s="113"/>
      <c r="N46" s="113"/>
      <c r="O46" s="113"/>
      <c r="P46" s="113"/>
      <c r="Q46" s="113"/>
      <c r="R46" s="78"/>
      <c r="S46" s="78"/>
      <c r="T46" s="78"/>
      <c r="U46" s="78"/>
      <c r="V46" s="78"/>
      <c r="W46" s="78"/>
      <c r="X46" s="115"/>
    </row>
    <row r="47" spans="1:24" x14ac:dyDescent="0.2">
      <c r="I47"/>
      <c r="K47" s="116"/>
      <c r="L47" s="93"/>
      <c r="M47" s="94"/>
      <c r="N47" s="93"/>
      <c r="O47" s="114"/>
      <c r="P47" s="96"/>
      <c r="Q47" s="97"/>
      <c r="R47" s="100"/>
      <c r="S47" s="100"/>
      <c r="T47" s="100"/>
      <c r="U47" s="100"/>
      <c r="V47" s="100"/>
      <c r="W47" s="100"/>
      <c r="X47" s="117"/>
    </row>
    <row r="48" spans="1:24" x14ac:dyDescent="0.2">
      <c r="D48" s="111"/>
      <c r="E48" s="121" t="s">
        <v>76</v>
      </c>
      <c r="F48" s="121" t="s">
        <v>76</v>
      </c>
      <c r="G48" s="121" t="s">
        <v>75</v>
      </c>
      <c r="H48" s="109"/>
      <c r="I48" s="109"/>
      <c r="K48" s="116"/>
      <c r="L48" s="93"/>
      <c r="M48" s="94"/>
      <c r="N48" s="93"/>
      <c r="O48" s="114"/>
      <c r="P48" s="96"/>
      <c r="Q48" s="97"/>
      <c r="R48" s="100"/>
      <c r="S48" s="100"/>
      <c r="T48" s="100"/>
      <c r="U48" s="100"/>
      <c r="V48" s="100"/>
      <c r="W48" s="100"/>
      <c r="X48" s="117"/>
    </row>
    <row r="49" spans="4:24" x14ac:dyDescent="0.2">
      <c r="D49" s="112" t="s">
        <v>74</v>
      </c>
      <c r="E49" s="121"/>
      <c r="F49" s="121"/>
      <c r="G49" s="121"/>
      <c r="H49" s="109"/>
      <c r="I49" s="109" t="s">
        <v>73</v>
      </c>
      <c r="K49" s="116"/>
      <c r="L49" s="102"/>
      <c r="M49" s="94"/>
      <c r="N49" s="93"/>
      <c r="O49" s="114"/>
      <c r="P49" s="103"/>
      <c r="Q49" s="104"/>
      <c r="R49" s="100"/>
      <c r="S49" s="100"/>
      <c r="T49" s="100"/>
      <c r="U49" s="100"/>
      <c r="V49" s="100"/>
      <c r="W49" s="100"/>
      <c r="X49" s="117"/>
    </row>
    <row r="50" spans="4:24" x14ac:dyDescent="0.2">
      <c r="D50" s="109" t="s">
        <v>37</v>
      </c>
      <c r="E50" s="120">
        <v>0</v>
      </c>
      <c r="F50" s="120">
        <v>0</v>
      </c>
      <c r="G50" s="120">
        <v>0</v>
      </c>
      <c r="H50" s="75"/>
      <c r="I50" s="110">
        <f>SUM(E50:H50)</f>
        <v>0</v>
      </c>
      <c r="K50" s="116"/>
      <c r="L50" s="93"/>
      <c r="M50" s="94"/>
      <c r="N50" s="93"/>
      <c r="O50" s="114"/>
      <c r="P50" s="103"/>
      <c r="Q50" s="104"/>
      <c r="R50" s="100"/>
      <c r="S50" s="100"/>
      <c r="T50" s="100"/>
      <c r="U50" s="100"/>
      <c r="V50" s="100"/>
      <c r="W50" s="100"/>
      <c r="X50" s="117"/>
    </row>
    <row r="51" spans="4:24" x14ac:dyDescent="0.2">
      <c r="D51" s="109" t="s">
        <v>38</v>
      </c>
      <c r="E51" s="120">
        <v>0</v>
      </c>
      <c r="F51" s="120">
        <v>0</v>
      </c>
      <c r="G51" s="120">
        <v>0</v>
      </c>
      <c r="H51" s="73"/>
      <c r="I51" s="110">
        <f>SUM(E51:H51)</f>
        <v>0</v>
      </c>
      <c r="J51" s="74"/>
      <c r="K51" s="123"/>
      <c r="L51" s="123"/>
      <c r="M51" s="123"/>
      <c r="N51" s="123"/>
      <c r="O51" s="123"/>
      <c r="P51" s="123"/>
      <c r="Q51" s="123"/>
      <c r="R51" s="107"/>
      <c r="S51" s="107"/>
      <c r="T51" s="107"/>
      <c r="U51" s="107"/>
      <c r="V51" s="107"/>
      <c r="W51" s="107"/>
      <c r="X51" s="118"/>
    </row>
    <row r="52" spans="4:24" x14ac:dyDescent="0.2">
      <c r="D52" s="109" t="s">
        <v>39</v>
      </c>
      <c r="E52" s="120">
        <v>0</v>
      </c>
      <c r="F52" s="120">
        <v>0</v>
      </c>
      <c r="G52" s="120">
        <v>0</v>
      </c>
      <c r="H52" s="73"/>
      <c r="I52" s="110">
        <f t="shared" ref="I52:I53" si="2">SUM(E52:H52)</f>
        <v>0</v>
      </c>
    </row>
    <row r="53" spans="4:24" x14ac:dyDescent="0.2">
      <c r="D53" s="109" t="s">
        <v>72</v>
      </c>
      <c r="E53" s="120">
        <v>0</v>
      </c>
      <c r="F53" s="120">
        <v>0</v>
      </c>
      <c r="G53" s="120">
        <v>0</v>
      </c>
      <c r="H53" s="73"/>
      <c r="I53" s="110">
        <f t="shared" si="2"/>
        <v>0</v>
      </c>
    </row>
    <row r="54" spans="4:24" x14ac:dyDescent="0.2">
      <c r="D54" s="109" t="s">
        <v>73</v>
      </c>
      <c r="E54" s="120">
        <f>SUM(E50:E53)</f>
        <v>0</v>
      </c>
      <c r="F54" s="120">
        <f>SUM(F50:F53)</f>
        <v>0</v>
      </c>
      <c r="G54" s="120">
        <f>SUM(G50:G53)</f>
        <v>0</v>
      </c>
      <c r="H54" s="73"/>
      <c r="I54" s="110">
        <f>SUM(E54:G54)</f>
        <v>0</v>
      </c>
      <c r="J54" s="119" t="s">
        <v>78</v>
      </c>
    </row>
    <row r="55" spans="4:24" x14ac:dyDescent="0.2">
      <c r="E55" s="72"/>
      <c r="F55" s="72"/>
      <c r="G55" s="72"/>
      <c r="H55" s="72"/>
      <c r="I55" s="110">
        <f>SUM(I50:I53)</f>
        <v>0</v>
      </c>
      <c r="J55" s="119" t="s">
        <v>77</v>
      </c>
    </row>
    <row r="56" spans="4:24" x14ac:dyDescent="0.2">
      <c r="E56" s="72"/>
      <c r="F56" s="72"/>
      <c r="G56" s="72"/>
      <c r="H56" s="72"/>
      <c r="I56" s="74"/>
    </row>
    <row r="57" spans="4:24" x14ac:dyDescent="0.2">
      <c r="D57" s="74"/>
      <c r="E57" s="74"/>
      <c r="I57" s="74"/>
    </row>
    <row r="58" spans="4:24" x14ac:dyDescent="0.2">
      <c r="D58" s="74"/>
      <c r="I58"/>
    </row>
    <row r="59" spans="4:24" x14ac:dyDescent="0.2">
      <c r="I59"/>
    </row>
    <row r="60" spans="4:24" x14ac:dyDescent="0.2">
      <c r="I60"/>
    </row>
    <row r="61" spans="4:24" x14ac:dyDescent="0.2">
      <c r="I61"/>
    </row>
    <row r="62" spans="4:24" x14ac:dyDescent="0.2">
      <c r="I62"/>
    </row>
    <row r="63" spans="4:24" x14ac:dyDescent="0.2">
      <c r="I63"/>
    </row>
  </sheetData>
  <customSheetViews>
    <customSheetView guid="{A3D3F9BC-E8F4-403C-9C3D-079B22E240F5}" showPageBreaks="1" printArea="1" topLeftCell="A18">
      <selection activeCell="C1" sqref="C1"/>
      <pageMargins left="0.2" right="0.2" top="0.25" bottom="0.25" header="0.3" footer="0.3"/>
      <pageSetup scale="115" orientation="portrait" horizontalDpi="300" verticalDpi="300" r:id="rId1"/>
    </customSheetView>
  </customSheetViews>
  <mergeCells count="11">
    <mergeCell ref="H30:I30"/>
    <mergeCell ref="C1:D1"/>
    <mergeCell ref="A3:I3"/>
    <mergeCell ref="A24:I24"/>
    <mergeCell ref="B25:C25"/>
    <mergeCell ref="B26:C26"/>
    <mergeCell ref="F48:F49"/>
    <mergeCell ref="E48:E49"/>
    <mergeCell ref="G48:G49"/>
    <mergeCell ref="K45:Q45"/>
    <mergeCell ref="K51:Q51"/>
  </mergeCells>
  <hyperlinks>
    <hyperlink ref="A8" r:id="rId2" xr:uid="{00000000-0004-0000-0000-000000000000}"/>
    <hyperlink ref="A14" r:id="rId3" xr:uid="{00000000-0004-0000-0000-000001000000}"/>
    <hyperlink ref="A20" r:id="rId4" xr:uid="{00000000-0004-0000-0000-000002000000}"/>
  </hyperlinks>
  <pageMargins left="0.2" right="0.2" top="0.25" bottom="0.25" header="0.3" footer="0.3"/>
  <pageSetup scale="115" orientation="portrait" horizontalDpi="300" verticalDpi="30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7"/>
  <sheetViews>
    <sheetView workbookViewId="0">
      <selection activeCell="H3" sqref="H3"/>
    </sheetView>
  </sheetViews>
  <sheetFormatPr baseColWidth="10" defaultColWidth="8.83203125" defaultRowHeight="15" x14ac:dyDescent="0.2"/>
  <sheetData>
    <row r="1" spans="1:14" x14ac:dyDescent="0.2">
      <c r="A1" s="135" t="s">
        <v>63</v>
      </c>
      <c r="B1" s="136"/>
      <c r="C1" s="136"/>
      <c r="D1" s="136"/>
      <c r="E1" s="136"/>
      <c r="F1" s="136"/>
      <c r="G1" s="136"/>
      <c r="H1" s="76"/>
      <c r="I1" s="77"/>
      <c r="J1" s="78"/>
      <c r="K1" s="78"/>
      <c r="L1" s="76"/>
      <c r="M1" s="77"/>
      <c r="N1" s="79"/>
    </row>
    <row r="2" spans="1:14" ht="26" x14ac:dyDescent="0.2">
      <c r="A2" s="80" t="s">
        <v>64</v>
      </c>
      <c r="B2" s="81" t="s">
        <v>65</v>
      </c>
      <c r="C2" s="81" t="s">
        <v>66</v>
      </c>
      <c r="D2" s="81" t="s">
        <v>67</v>
      </c>
      <c r="E2" s="81" t="s">
        <v>68</v>
      </c>
      <c r="F2" s="81" t="s">
        <v>69</v>
      </c>
      <c r="G2" s="81" t="s">
        <v>70</v>
      </c>
      <c r="H2" s="76"/>
      <c r="I2" s="77"/>
      <c r="J2" s="78"/>
      <c r="K2" s="78"/>
      <c r="L2" s="76"/>
      <c r="M2" s="77"/>
      <c r="N2" s="79"/>
    </row>
    <row r="3" spans="1:14" x14ac:dyDescent="0.2">
      <c r="A3" s="82"/>
      <c r="B3" s="83"/>
      <c r="C3" s="84">
        <v>80412</v>
      </c>
      <c r="D3" s="83">
        <v>9</v>
      </c>
      <c r="E3" s="85">
        <f>ROUND(F3/(12-D3),4)</f>
        <v>0.2167</v>
      </c>
      <c r="F3" s="86">
        <v>0.65</v>
      </c>
      <c r="G3" s="87"/>
      <c r="H3" s="88">
        <f>ROUND($C3/$D3*$F3,0)</f>
        <v>5808</v>
      </c>
      <c r="I3" s="89">
        <v>0</v>
      </c>
      <c r="J3" s="90">
        <f>ROUND(H3*1.03,0)</f>
        <v>5982</v>
      </c>
      <c r="K3" s="90">
        <f>ROUND(I3*1.03,0)</f>
        <v>0</v>
      </c>
      <c r="L3" s="88">
        <f>ROUND(J3*1.03,0)</f>
        <v>6161</v>
      </c>
      <c r="M3" s="89">
        <f>ROUND(K3*1.03,0)</f>
        <v>0</v>
      </c>
      <c r="N3" s="91">
        <f>SUM(H3:M3)</f>
        <v>17951</v>
      </c>
    </row>
    <row r="4" spans="1:14" x14ac:dyDescent="0.2">
      <c r="A4" s="92"/>
      <c r="B4" s="93"/>
      <c r="C4" s="94">
        <v>0</v>
      </c>
      <c r="D4" s="93">
        <v>9</v>
      </c>
      <c r="E4" s="95">
        <f>ROUND(F4/(12-D4),4)</f>
        <v>8.3299999999999999E-2</v>
      </c>
      <c r="F4" s="96">
        <v>0.25</v>
      </c>
      <c r="G4" s="97"/>
      <c r="H4" s="98">
        <f>ROUND($C4/$D4*$F4,0)</f>
        <v>0</v>
      </c>
      <c r="I4" s="99">
        <v>0</v>
      </c>
      <c r="J4" s="100">
        <f t="shared" ref="J4:M5" si="0">ROUND(H4*1.03,0)</f>
        <v>0</v>
      </c>
      <c r="K4" s="100">
        <f t="shared" si="0"/>
        <v>0</v>
      </c>
      <c r="L4" s="98">
        <f t="shared" si="0"/>
        <v>0</v>
      </c>
      <c r="M4" s="99">
        <f t="shared" si="0"/>
        <v>0</v>
      </c>
      <c r="N4" s="101">
        <f>SUM(H4:M4)</f>
        <v>0</v>
      </c>
    </row>
    <row r="5" spans="1:14" x14ac:dyDescent="0.2">
      <c r="A5" s="92"/>
      <c r="B5" s="102"/>
      <c r="C5" s="94">
        <v>0</v>
      </c>
      <c r="D5" s="93">
        <v>9</v>
      </c>
      <c r="E5" s="95">
        <f>ROUND(F5/(12-D5),4)</f>
        <v>0.25</v>
      </c>
      <c r="F5" s="103">
        <v>0.75</v>
      </c>
      <c r="G5" s="104"/>
      <c r="H5" s="98">
        <f>ROUND($C5/$D5*$F5,0)</f>
        <v>0</v>
      </c>
      <c r="I5" s="99">
        <v>0</v>
      </c>
      <c r="J5" s="100">
        <f t="shared" si="0"/>
        <v>0</v>
      </c>
      <c r="K5" s="100">
        <f t="shared" si="0"/>
        <v>0</v>
      </c>
      <c r="L5" s="98">
        <f t="shared" si="0"/>
        <v>0</v>
      </c>
      <c r="M5" s="99">
        <f t="shared" si="0"/>
        <v>0</v>
      </c>
      <c r="N5" s="101">
        <f>SUM(H5:M5)</f>
        <v>0</v>
      </c>
    </row>
    <row r="6" spans="1:14" x14ac:dyDescent="0.2">
      <c r="A6" s="92"/>
      <c r="B6" s="93"/>
      <c r="C6" s="94">
        <v>0</v>
      </c>
      <c r="D6" s="93">
        <v>9</v>
      </c>
      <c r="E6" s="95">
        <f>ROUND(F6/(12-D6),4)</f>
        <v>0</v>
      </c>
      <c r="F6" s="103"/>
      <c r="G6" s="104"/>
      <c r="H6" s="98"/>
      <c r="I6" s="99"/>
      <c r="J6" s="100"/>
      <c r="K6" s="100"/>
      <c r="L6" s="98"/>
      <c r="M6" s="99"/>
      <c r="N6" s="101"/>
    </row>
    <row r="7" spans="1:14" x14ac:dyDescent="0.2">
      <c r="A7" s="137" t="s">
        <v>71</v>
      </c>
      <c r="B7" s="123"/>
      <c r="C7" s="123"/>
      <c r="D7" s="123"/>
      <c r="E7" s="123"/>
      <c r="F7" s="123"/>
      <c r="G7" s="123"/>
      <c r="H7" s="105">
        <f t="shared" ref="H7:M7" si="1">SUM(H3:H5)</f>
        <v>5808</v>
      </c>
      <c r="I7" s="106">
        <f t="shared" si="1"/>
        <v>0</v>
      </c>
      <c r="J7" s="107">
        <f t="shared" si="1"/>
        <v>5982</v>
      </c>
      <c r="K7" s="107">
        <f t="shared" si="1"/>
        <v>0</v>
      </c>
      <c r="L7" s="105">
        <f t="shared" si="1"/>
        <v>6161</v>
      </c>
      <c r="M7" s="106">
        <f t="shared" si="1"/>
        <v>0</v>
      </c>
      <c r="N7" s="108">
        <f>SUM(H7:M7)</f>
        <v>17951</v>
      </c>
    </row>
  </sheetData>
  <mergeCells count="2">
    <mergeCell ref="A1:G1"/>
    <mergeCell ref="A7:G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9mo</vt:lpstr>
      <vt:lpstr>Sheet1</vt:lpstr>
      <vt:lpstr>'9mo'!Print_Area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Hunton, Ladonna</dc:creator>
  <cp:lastModifiedBy>Taylor, Ritchie</cp:lastModifiedBy>
  <cp:lastPrinted>2013-02-21T16:10:17Z</cp:lastPrinted>
  <dcterms:created xsi:type="dcterms:W3CDTF">2013-02-08T19:18:29Z</dcterms:created>
  <dcterms:modified xsi:type="dcterms:W3CDTF">2026-03-11T04:02:53Z</dcterms:modified>
</cp:coreProperties>
</file>