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390" tabRatio="603" activeTab="0"/>
  </bookViews>
  <sheets>
    <sheet name="A" sheetId="1" r:id="rId1"/>
    <sheet name="Course Spec" sheetId="2" r:id="rId2"/>
  </sheets>
  <definedNames>
    <definedName name="_Key1" localSheetId="0" hidden="1">'A'!$F$9</definedName>
    <definedName name="_Order1" localSheetId="0" hidden="1">255</definedName>
    <definedName name="_Order2" localSheetId="0" hidden="1">0</definedName>
    <definedName name="_Sort" localSheetId="0" hidden="1">'A'!$F$310:$J$320</definedName>
    <definedName name="_xlnm.Print_Area" localSheetId="0">'A'!$A$1:$S$349</definedName>
    <definedName name="_xlnm.Print_Titles" localSheetId="0">'A'!$4:$5</definedName>
    <definedName name="Print_Titles_MI">'A'!$4:$5</definedName>
  </definedNames>
  <calcPr fullCalcOnLoad="1"/>
</workbook>
</file>

<file path=xl/sharedStrings.xml><?xml version="1.0" encoding="utf-8"?>
<sst xmlns="http://schemas.openxmlformats.org/spreadsheetml/2006/main" count="482" uniqueCount="472">
  <si>
    <t>Account</t>
  </si>
  <si>
    <t>Actual</t>
  </si>
  <si>
    <t>Budgeted</t>
  </si>
  <si>
    <t>Estimated</t>
  </si>
  <si>
    <t>Number</t>
  </si>
  <si>
    <t>2000-01</t>
  </si>
  <si>
    <t>EDUCATIONAL AND GENERAL</t>
  </si>
  <si>
    <t>Tuition and Fees</t>
  </si>
  <si>
    <t>Registration Fees</t>
  </si>
  <si>
    <t>Fall</t>
  </si>
  <si>
    <t>Spring</t>
  </si>
  <si>
    <t>Summer</t>
  </si>
  <si>
    <t>Subtotal</t>
  </si>
  <si>
    <t>Mandatory Student Fees</t>
  </si>
  <si>
    <t>Title IX Compliance</t>
  </si>
  <si>
    <t>Teaching/Research Equipment Matching Fund</t>
  </si>
  <si>
    <t>Classroom Improvements Matching Fund</t>
  </si>
  <si>
    <t xml:space="preserve">Student Spirit Groups </t>
  </si>
  <si>
    <t>Student Technology Fee</t>
  </si>
  <si>
    <t>Student Gov. Assoc./Programming</t>
  </si>
  <si>
    <t>Academic Services Fee</t>
  </si>
  <si>
    <t>Correspondence Study Course Fee</t>
  </si>
  <si>
    <t>Total Tuition and Fees</t>
  </si>
  <si>
    <t>Governmental Appropriations, State</t>
  </si>
  <si>
    <t>Regular Appropriation</t>
  </si>
  <si>
    <t>Debt Service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</si>
  <si>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</si>
  <si>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</si>
  <si>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</si>
  <si>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</si>
  <si>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Student Financial Aid</t>
  </si>
  <si>
    <t>Pell Grant</t>
  </si>
  <si>
    <t>College Work Study</t>
  </si>
  <si>
    <t>Supplemental Educational Opportunity Grants</t>
  </si>
  <si>
    <t>Interest Subsidy Grant</t>
  </si>
  <si>
    <t>Total Governmental Grants and Contracts, Federal</t>
  </si>
  <si>
    <t>Governmental Grants and Contracts, State</t>
  </si>
  <si>
    <t>College Access Program</t>
  </si>
  <si>
    <t>KEES Program</t>
  </si>
  <si>
    <t>Total Governmental Grants and Contracts, State</t>
  </si>
  <si>
    <t>Governmental Grants and Contracts, Local</t>
  </si>
  <si>
    <t>Total Governmental Grants and Contracts</t>
  </si>
  <si>
    <t>Private Gifts, Grants and Contracts</t>
  </si>
  <si>
    <t>Nongovernmental Organizations and</t>
  </si>
  <si>
    <t xml:space="preserve">  Individuals</t>
  </si>
  <si>
    <t>College Heights Foundation</t>
  </si>
  <si>
    <t>WKU Foundation</t>
  </si>
  <si>
    <t>Ogden Foundation</t>
  </si>
  <si>
    <t>Total Private Gifts, Grants and Contracts</t>
  </si>
  <si>
    <t>Facilities and Administrative Cost Recovery</t>
  </si>
  <si>
    <t>Federal Government</t>
  </si>
  <si>
    <t>Training and Research Grants</t>
  </si>
  <si>
    <t>Administrative Cost Allowance</t>
  </si>
  <si>
    <t>Supplemental Educational Opportunity</t>
  </si>
  <si>
    <t xml:space="preserve">  Grants</t>
  </si>
  <si>
    <t>Perkins Loan (NDSL)</t>
  </si>
  <si>
    <t>Veterans Administration</t>
  </si>
  <si>
    <t>Pell Grants</t>
  </si>
  <si>
    <t>Perkins Reimbursable</t>
  </si>
  <si>
    <t>Subtotal Federal</t>
  </si>
  <si>
    <t>State Training and Research Grants</t>
  </si>
  <si>
    <t>Local Training and Research Grants</t>
  </si>
  <si>
    <t>Nongovernmental Training and Research Grants</t>
  </si>
  <si>
    <t>Sales and Services of Educational Activities</t>
  </si>
  <si>
    <t>University Farm</t>
  </si>
  <si>
    <t>Milk Sales</t>
  </si>
  <si>
    <t>Livestock Sales</t>
  </si>
  <si>
    <t>Miscellaneous</t>
  </si>
  <si>
    <t>Subtotal University Farm</t>
  </si>
  <si>
    <t>Intercollegiate Athletics</t>
  </si>
  <si>
    <t>Basketball Ticket Sales</t>
  </si>
  <si>
    <t>Other Athletic Receipts</t>
  </si>
  <si>
    <t>Basketball Guarantees And Other</t>
  </si>
  <si>
    <t>Sports Network</t>
  </si>
  <si>
    <t>Endowment Income</t>
  </si>
  <si>
    <t>Medical Insurance Reimbursement</t>
  </si>
  <si>
    <t>Baseball Ticket Sales</t>
  </si>
  <si>
    <t>Ticket Sales Surcharge</t>
  </si>
  <si>
    <t>Athletics Parking</t>
  </si>
  <si>
    <t>Volleyball Ticket Sales</t>
  </si>
  <si>
    <t xml:space="preserve">Athletic Concessions </t>
  </si>
  <si>
    <t>HAF Contributions</t>
  </si>
  <si>
    <t>Royalties/Licensure</t>
  </si>
  <si>
    <t>Softball Receipts</t>
  </si>
  <si>
    <t>Postage Tickets</t>
  </si>
  <si>
    <t>Athletics Marketing - Combined</t>
  </si>
  <si>
    <t>Athletics Marketing - Corporate Sponsors</t>
  </si>
  <si>
    <t>Athletics Marketing - Other</t>
  </si>
  <si>
    <t>Athletics Marketing - Print</t>
  </si>
  <si>
    <t>Athletics Marketing - Signage</t>
  </si>
  <si>
    <t>Athletics Marketing - Pouring Rights</t>
  </si>
  <si>
    <t>Football Ticket Sales</t>
  </si>
  <si>
    <t>Football Game Guarantees</t>
  </si>
  <si>
    <t>NCAA - Academic Advising</t>
  </si>
  <si>
    <t>NCAA - Grants-in-Aid Distribution</t>
  </si>
  <si>
    <t>Endowment Income - Athletic Director</t>
  </si>
  <si>
    <t>Subtotal Intercollegiate Athletics</t>
  </si>
  <si>
    <t>Conferences And Workshops</t>
  </si>
  <si>
    <t>Other Sales and Services</t>
  </si>
  <si>
    <t>Application Fees</t>
  </si>
  <si>
    <t>Undergraduate</t>
  </si>
  <si>
    <t>Graduate</t>
  </si>
  <si>
    <t>Testing Fees</t>
  </si>
  <si>
    <t>Departmental Examination Fees</t>
  </si>
  <si>
    <t>Dental Hygiene Clinic Fees</t>
  </si>
  <si>
    <t>Dental Hygiene Student Materials</t>
  </si>
  <si>
    <t>Water Quality Laboratory Fees</t>
  </si>
  <si>
    <t>Agriculture Student Group Activity</t>
  </si>
  <si>
    <t>POD Professional Services</t>
  </si>
  <si>
    <t>Agriculture Mechanics</t>
  </si>
  <si>
    <t>Leaf Composting</t>
  </si>
  <si>
    <t>Hardin Planetarium Sales</t>
  </si>
  <si>
    <t>Center for Training &amp; Development</t>
  </si>
  <si>
    <t>Child Care</t>
  </si>
  <si>
    <t>Museum Store</t>
  </si>
  <si>
    <t>ETV Proposed Programming</t>
  </si>
  <si>
    <t>FM Radio Network</t>
  </si>
  <si>
    <t>Western Players</t>
  </si>
  <si>
    <t>Play Production</t>
  </si>
  <si>
    <t>Continuing Education</t>
  </si>
  <si>
    <t>College Heights Herald</t>
  </si>
  <si>
    <t>Faculty House</t>
  </si>
  <si>
    <t>University Press of Kentucky Sales</t>
  </si>
  <si>
    <t>Coin Operated Copy Machines</t>
  </si>
  <si>
    <t>Check Cashing Service</t>
  </si>
  <si>
    <t>Subtotal Other Sales and Services</t>
  </si>
  <si>
    <t>Total Sales and Services of Educational Activities</t>
  </si>
  <si>
    <t>Other Sources</t>
  </si>
  <si>
    <t>Late Payment</t>
  </si>
  <si>
    <t>Deferred Payments</t>
  </si>
  <si>
    <t>Investment Earnings</t>
  </si>
  <si>
    <t>Insurance Loss Claim</t>
  </si>
  <si>
    <t>Miscellaneous Receipts</t>
  </si>
  <si>
    <t>Auxiliary Enterprises Contribution</t>
  </si>
  <si>
    <t>College Heights Foundation Reimbursements</t>
  </si>
  <si>
    <t>Special Events</t>
  </si>
  <si>
    <t>Telephone Commissions</t>
  </si>
  <si>
    <t>Kentucky Building Admission</t>
  </si>
  <si>
    <t>Library Fines and Lost Books</t>
  </si>
  <si>
    <t>Glasgow Campus Utility Reimbursement</t>
  </si>
  <si>
    <t>Refund from Vendors</t>
  </si>
  <si>
    <t>Preston Health &amp; Activities Center</t>
  </si>
  <si>
    <t>User Fees</t>
  </si>
  <si>
    <t>Camp Big Red</t>
  </si>
  <si>
    <t>Intramural Sports Complex</t>
  </si>
  <si>
    <t>Study Tour Program</t>
  </si>
  <si>
    <t>Transcripts</t>
  </si>
  <si>
    <t>Post Office, U.S. Subsidy</t>
  </si>
  <si>
    <t>Post Office, Box Rentals</t>
  </si>
  <si>
    <t>Post Office, Fax Service</t>
  </si>
  <si>
    <t>WKU Police Reimbursements</t>
  </si>
  <si>
    <t>Parking Meters</t>
  </si>
  <si>
    <t>Motor Vehicle Permits</t>
  </si>
  <si>
    <t>Parking Fines</t>
  </si>
  <si>
    <t>Parking - Reserved</t>
  </si>
  <si>
    <t>University Center Board</t>
  </si>
  <si>
    <t>Center for Gifted Studies</t>
  </si>
  <si>
    <t>Print Shop Rental</t>
  </si>
  <si>
    <t>Total Other Sources</t>
  </si>
  <si>
    <t>Nonmandatory Transfer</t>
  </si>
  <si>
    <t>TOTAL EDUCATIONAL AND GENERAL</t>
  </si>
  <si>
    <t>AUXILIARY ENTERPRISES</t>
  </si>
  <si>
    <t>Food and Vending Contracts</t>
  </si>
  <si>
    <t>Food Contract - Rental</t>
  </si>
  <si>
    <t>Total Food and Vending Contracts</t>
  </si>
  <si>
    <t>Housing</t>
  </si>
  <si>
    <t>Total Housing</t>
  </si>
  <si>
    <t>University Centers</t>
  </si>
  <si>
    <t>Student Centers Fees</t>
  </si>
  <si>
    <t>Downing University Center</t>
  </si>
  <si>
    <t>Popcorn</t>
  </si>
  <si>
    <t>Theatre</t>
  </si>
  <si>
    <t>Bowling</t>
  </si>
  <si>
    <t>Billiards</t>
  </si>
  <si>
    <t>Electronic Machines</t>
  </si>
  <si>
    <t>Room Rental</t>
  </si>
  <si>
    <t>Subtotal Downing University Center</t>
  </si>
  <si>
    <t>Other University Center Income</t>
  </si>
  <si>
    <t>Total University Centers</t>
  </si>
  <si>
    <t>ID Center Advertising Revenue</t>
  </si>
  <si>
    <t>Dining Reimbursement - Indirect Expenses</t>
  </si>
  <si>
    <t>Bookstore</t>
  </si>
  <si>
    <t>Bookstore Sales and Other Income</t>
  </si>
  <si>
    <t>TOTAL AUXILIARY ENTERPRISES</t>
  </si>
  <si>
    <t>TOTAL CURRENT FUNDS REVENUE</t>
  </si>
  <si>
    <t>Miscellaneous Rent</t>
  </si>
  <si>
    <t>Rental Lease</t>
  </si>
  <si>
    <t>Res L/D Resale Program</t>
  </si>
  <si>
    <t>Sun Belt Distributions</t>
  </si>
  <si>
    <t>NCAA - Sports Sponsor - Football</t>
  </si>
  <si>
    <t>Endowment Income - Football</t>
  </si>
  <si>
    <t>Late Registration Fee</t>
  </si>
  <si>
    <t>Recycling Proceeds</t>
  </si>
  <si>
    <t>Locker Rental</t>
  </si>
  <si>
    <t>Guest Pass</t>
  </si>
  <si>
    <t>Lab Fees</t>
  </si>
  <si>
    <t>Rent/Proshop</t>
  </si>
  <si>
    <t>Library, Copy Service Charges</t>
  </si>
  <si>
    <t>Service One Credit Union Rent</t>
  </si>
  <si>
    <t>Auxiliary Services</t>
  </si>
  <si>
    <t>Printing Services</t>
  </si>
  <si>
    <t>Total Auxiliary Services</t>
  </si>
  <si>
    <t>Florence Schneider</t>
  </si>
  <si>
    <t>Student Life Foundation Reimbursement</t>
  </si>
  <si>
    <t>License Plates - Dept. of Transportation</t>
  </si>
  <si>
    <t>2001-02</t>
  </si>
  <si>
    <t>Returned Check Fine</t>
  </si>
  <si>
    <t>Telephone Directory</t>
  </si>
  <si>
    <t>Ticket Surcharge Diddle Events</t>
  </si>
  <si>
    <t>Summer Seminar</t>
  </si>
  <si>
    <t>Football - Grant/Aid/Unitrust</t>
  </si>
  <si>
    <t>Preston Center Camps</t>
  </si>
  <si>
    <t>Center for Training &amp; Dev - Clerical</t>
  </si>
  <si>
    <t>Preston Center/Health and Fitness Lab</t>
  </si>
  <si>
    <t>WESTERN KENTUCKY UNIVERSITY</t>
  </si>
  <si>
    <t>REVENUE SUMMARY</t>
  </si>
  <si>
    <t>Extended Campus Fee</t>
  </si>
  <si>
    <t>Teacher Scholarship Program</t>
  </si>
  <si>
    <t>Early Childhood Development Scholarship</t>
  </si>
  <si>
    <t>KY Emergency Medical Service Academy</t>
  </si>
  <si>
    <t>Agriculture Expo Center</t>
  </si>
  <si>
    <t>Course-Specific Fee</t>
  </si>
  <si>
    <t>Graduation Fee</t>
  </si>
  <si>
    <t>Endowment Income - Men's Basketball</t>
  </si>
  <si>
    <t>Endowment Income - Men's Swimming</t>
  </si>
  <si>
    <t>Endowment Income - Women's Basketball</t>
  </si>
  <si>
    <t>Student Athletic Fee</t>
  </si>
  <si>
    <t xml:space="preserve">  Biodiversity Center</t>
  </si>
  <si>
    <t xml:space="preserve">  Biotechnology Center</t>
  </si>
  <si>
    <t xml:space="preserve">  Env. Health &amp; Safety Resource </t>
  </si>
  <si>
    <t xml:space="preserve">  Machine Conditioning Center</t>
  </si>
  <si>
    <t xml:space="preserve">  Rural Health Institute</t>
  </si>
  <si>
    <t>2002-03</t>
  </si>
  <si>
    <t>010100-51110</t>
  </si>
  <si>
    <t>010100-51111</t>
  </si>
  <si>
    <t>010100-51112</t>
  </si>
  <si>
    <t>370101-52101</t>
  </si>
  <si>
    <t>370501-52102</t>
  </si>
  <si>
    <t>010100-52104</t>
  </si>
  <si>
    <t>010100-52105</t>
  </si>
  <si>
    <t>010100-52106</t>
  </si>
  <si>
    <t>010100-52107</t>
  </si>
  <si>
    <t>010100-52109</t>
  </si>
  <si>
    <t>310102-52110</t>
  </si>
  <si>
    <t>010100-52111</t>
  </si>
  <si>
    <t>010100-52902</t>
  </si>
  <si>
    <t>010100-52505</t>
  </si>
  <si>
    <t>010100-52903</t>
  </si>
  <si>
    <t>010100-52513</t>
  </si>
  <si>
    <t>040100-53210</t>
  </si>
  <si>
    <t>040100-55210</t>
  </si>
  <si>
    <t>040100-55220</t>
  </si>
  <si>
    <t>040100-55230</t>
  </si>
  <si>
    <t>040100-56110</t>
  </si>
  <si>
    <t>040100-56210</t>
  </si>
  <si>
    <t>040100-56211</t>
  </si>
  <si>
    <t>040100-56212</t>
  </si>
  <si>
    <t>040100-56213</t>
  </si>
  <si>
    <t>040100-56214</t>
  </si>
  <si>
    <t>040100-56215</t>
  </si>
  <si>
    <t>040100-56310</t>
  </si>
  <si>
    <t>040100-56510</t>
  </si>
  <si>
    <t>040100-56610</t>
  </si>
  <si>
    <t>260209-57101</t>
  </si>
  <si>
    <t>260209-57102</t>
  </si>
  <si>
    <t>260209-57119</t>
  </si>
  <si>
    <t>370101-57201</t>
  </si>
  <si>
    <t>370101-57375</t>
  </si>
  <si>
    <t>370101-57202</t>
  </si>
  <si>
    <t>370101-57203</t>
  </si>
  <si>
    <t>370101-57240</t>
  </si>
  <si>
    <t>370101-57207</t>
  </si>
  <si>
    <t>370101-57241</t>
  </si>
  <si>
    <t>370101-57209</t>
  </si>
  <si>
    <t>370101-57242</t>
  </si>
  <si>
    <t>370101-57371</t>
  </si>
  <si>
    <t>370101-57373</t>
  </si>
  <si>
    <t>370101-57204</t>
  </si>
  <si>
    <t>370101-57374</t>
  </si>
  <si>
    <t>370101-57301</t>
  </si>
  <si>
    <t>370101-57306</t>
  </si>
  <si>
    <t>370101-57307</t>
  </si>
  <si>
    <t>370101-57390</t>
  </si>
  <si>
    <t>370101-57350</t>
  </si>
  <si>
    <t>370101-57340</t>
  </si>
  <si>
    <t>370101-57341</t>
  </si>
  <si>
    <t>370101-57342</t>
  </si>
  <si>
    <t>370101-57372</t>
  </si>
  <si>
    <t>370101-57205</t>
  </si>
  <si>
    <t>370101-57225</t>
  </si>
  <si>
    <t>030200-57401</t>
  </si>
  <si>
    <t>030200-57403</t>
  </si>
  <si>
    <t>030200-57430</t>
  </si>
  <si>
    <t>030200-57431</t>
  </si>
  <si>
    <t>262201-57501</t>
  </si>
  <si>
    <t>260210-57120</t>
  </si>
  <si>
    <t>260205-57121</t>
  </si>
  <si>
    <t>260203-57122</t>
  </si>
  <si>
    <t>262401-57501</t>
  </si>
  <si>
    <t>262403-57501</t>
  </si>
  <si>
    <t>262901-57501</t>
  </si>
  <si>
    <t>263101-57501</t>
  </si>
  <si>
    <t>262301-57501</t>
  </si>
  <si>
    <t>263102-57501</t>
  </si>
  <si>
    <t>262701-57501</t>
  </si>
  <si>
    <t>263103-57501</t>
  </si>
  <si>
    <t>262801-57501</t>
  </si>
  <si>
    <t>262501-57501</t>
  </si>
  <si>
    <t>260202-57140</t>
  </si>
  <si>
    <t>265202-57522</t>
  </si>
  <si>
    <t>261103-57620</t>
  </si>
  <si>
    <t>200102-57890</t>
  </si>
  <si>
    <t>200102-59304</t>
  </si>
  <si>
    <t>241401-57530</t>
  </si>
  <si>
    <t>241402-57523</t>
  </si>
  <si>
    <t>270101-57602</t>
  </si>
  <si>
    <t>270205-57621</t>
  </si>
  <si>
    <t>290207-57890</t>
  </si>
  <si>
    <t>290204-57701</t>
  </si>
  <si>
    <t>251103-57801</t>
  </si>
  <si>
    <t>251104-57801</t>
  </si>
  <si>
    <t>200101-57550</t>
  </si>
  <si>
    <t>200302-57701</t>
  </si>
  <si>
    <t>280205-57560</t>
  </si>
  <si>
    <t>200011-57890</t>
  </si>
  <si>
    <t>250101-57630</t>
  </si>
  <si>
    <t>040100-57601</t>
  </si>
  <si>
    <t>040100-59895</t>
  </si>
  <si>
    <t>040100-59890</t>
  </si>
  <si>
    <t>040100-59520</t>
  </si>
  <si>
    <t>040100-59332</t>
  </si>
  <si>
    <t>040100-59880</t>
  </si>
  <si>
    <t>040100-59820</t>
  </si>
  <si>
    <t>040100-59830</t>
  </si>
  <si>
    <t>040100-59885</t>
  </si>
  <si>
    <t>040100-59850</t>
  </si>
  <si>
    <t>040100-59303</t>
  </si>
  <si>
    <t>040100-59870</t>
  </si>
  <si>
    <t>290101-59950</t>
  </si>
  <si>
    <t>290303-59930</t>
  </si>
  <si>
    <t>270202-59810</t>
  </si>
  <si>
    <t>270101-59860</t>
  </si>
  <si>
    <t>040100-59980</t>
  </si>
  <si>
    <t>320202-59920</t>
  </si>
  <si>
    <t>040100-59860</t>
  </si>
  <si>
    <t>310203-59101</t>
  </si>
  <si>
    <t>310203-59102</t>
  </si>
  <si>
    <t>310203-59103</t>
  </si>
  <si>
    <t>310204-59104</t>
  </si>
  <si>
    <t>310203-59120</t>
  </si>
  <si>
    <t>310201-59130</t>
  </si>
  <si>
    <t>310203-59105</t>
  </si>
  <si>
    <t>310205-59140</t>
  </si>
  <si>
    <t>201301-59990</t>
  </si>
  <si>
    <t>210301-59960</t>
  </si>
  <si>
    <t>320402-59915</t>
  </si>
  <si>
    <t>320402-59910</t>
  </si>
  <si>
    <t>320402-57542</t>
  </si>
  <si>
    <t>300202-59331</t>
  </si>
  <si>
    <t>300202-59204</t>
  </si>
  <si>
    <t>300202-59201</t>
  </si>
  <si>
    <t>300202-59202</t>
  </si>
  <si>
    <t>300202-59203</t>
  </si>
  <si>
    <t>310104-59990</t>
  </si>
  <si>
    <t>240702-59840</t>
  </si>
  <si>
    <t>040100-59510</t>
  </si>
  <si>
    <t>320412-59885</t>
  </si>
  <si>
    <t>320412-58210</t>
  </si>
  <si>
    <t>310502-58420</t>
  </si>
  <si>
    <t>310107-58521</t>
  </si>
  <si>
    <t>310107-58522</t>
  </si>
  <si>
    <t>310107-58523</t>
  </si>
  <si>
    <t>310107-58524</t>
  </si>
  <si>
    <t>310107-58540</t>
  </si>
  <si>
    <t>320405-58140</t>
  </si>
  <si>
    <t>320407-58121</t>
  </si>
  <si>
    <t>320408-58120</t>
  </si>
  <si>
    <t>320409-58110</t>
  </si>
  <si>
    <t>320102-58130</t>
  </si>
  <si>
    <t>320412-59520</t>
  </si>
  <si>
    <t>300207-52103</t>
  </si>
  <si>
    <t>310503-58410</t>
  </si>
  <si>
    <t xml:space="preserve">  Scott Center</t>
  </si>
  <si>
    <t xml:space="preserve">  Kentucky Climate Center </t>
  </si>
  <si>
    <t>262703-57501</t>
  </si>
  <si>
    <t xml:space="preserve">  WKU Research Foundation</t>
  </si>
  <si>
    <t xml:space="preserve">  WKU</t>
  </si>
  <si>
    <t xml:space="preserve">Food Contract - Commission </t>
  </si>
  <si>
    <t>Vending Commissions - Food</t>
  </si>
  <si>
    <t>320405-58141</t>
  </si>
  <si>
    <t>Vending Commissions - Beverage</t>
  </si>
  <si>
    <t>ID Center Service Charge Dining Services</t>
  </si>
  <si>
    <t>ID Center Service Charge Lost ID</t>
  </si>
  <si>
    <t>320408-58121</t>
  </si>
  <si>
    <t>Books, New</t>
  </si>
  <si>
    <t>Books, Used</t>
  </si>
  <si>
    <t>Books, Trade</t>
  </si>
  <si>
    <t>Apparel/Insignia</t>
  </si>
  <si>
    <t>Supplies</t>
  </si>
  <si>
    <t>Computer/Software</t>
  </si>
  <si>
    <t>HBA/Dorm/Snacks</t>
  </si>
  <si>
    <t>Grad/Alumni</t>
  </si>
  <si>
    <t>Vendor Refunds</t>
  </si>
  <si>
    <t>Ret. Sales-Pd by Checks</t>
  </si>
  <si>
    <t>320414-58301</t>
  </si>
  <si>
    <t>320414-58302</t>
  </si>
  <si>
    <t>320414-58303</t>
  </si>
  <si>
    <t>320414-58304</t>
  </si>
  <si>
    <t>320414-58305</t>
  </si>
  <si>
    <t>320414-58306</t>
  </si>
  <si>
    <t>320414-58307</t>
  </si>
  <si>
    <t>320414-58308</t>
  </si>
  <si>
    <t>320414-58309</t>
  </si>
  <si>
    <t>320414-58310</t>
  </si>
  <si>
    <t>320414-58320</t>
  </si>
  <si>
    <t>320414-58330</t>
  </si>
  <si>
    <t>320414-58340</t>
  </si>
  <si>
    <t>User Fees Part time Students</t>
  </si>
  <si>
    <t>Other Rental Income</t>
  </si>
  <si>
    <t>310107-58550</t>
  </si>
  <si>
    <t>Health Services</t>
  </si>
  <si>
    <t>Office Visits</t>
  </si>
  <si>
    <t>Laboratory</t>
  </si>
  <si>
    <t>300207-57155</t>
  </si>
  <si>
    <t>X-Ray Fees</t>
  </si>
  <si>
    <t>300207-57152</t>
  </si>
  <si>
    <t>Pharmaceutical</t>
  </si>
  <si>
    <t>300207-57151</t>
  </si>
  <si>
    <t>Injections</t>
  </si>
  <si>
    <t>300207-57153</t>
  </si>
  <si>
    <t>300207-57156</t>
  </si>
  <si>
    <t>Subtotal Health Services</t>
  </si>
  <si>
    <t>310203-59106</t>
  </si>
  <si>
    <t>380101-57701</t>
  </si>
  <si>
    <t>262203-57501</t>
  </si>
  <si>
    <t>Men's Soccer Receipts</t>
  </si>
  <si>
    <t>Women's Soccer Tickets</t>
  </si>
  <si>
    <t>370101-57208</t>
  </si>
  <si>
    <t>Naming Rights</t>
  </si>
  <si>
    <t>Athletics Other Miscellaneous</t>
  </si>
  <si>
    <t>Total Tuition</t>
  </si>
  <si>
    <t>Restricted Tuition</t>
  </si>
  <si>
    <t>Budgeted Fund Balance as Support</t>
  </si>
  <si>
    <t>300207-57154</t>
  </si>
  <si>
    <t>370501-57240</t>
  </si>
  <si>
    <t>Technical and Training Service</t>
  </si>
  <si>
    <t>Cards/Gifts</t>
  </si>
  <si>
    <t>262804-57501</t>
  </si>
  <si>
    <t xml:space="preserve">  Water Resource Center</t>
  </si>
  <si>
    <t xml:space="preserve">  Combustion Lab Center</t>
  </si>
  <si>
    <t xml:space="preserve">  Ag. Research and  Education Center</t>
  </si>
  <si>
    <t xml:space="preserve">  Cave and Karst Center</t>
  </si>
  <si>
    <t xml:space="preserve">  Arch. &amp; Manufacturing Science Institute</t>
  </si>
  <si>
    <t xml:space="preserve">  Control Systems Center</t>
  </si>
  <si>
    <t>265402-57520</t>
  </si>
  <si>
    <t>265403-57631</t>
  </si>
  <si>
    <t>101111-57810</t>
  </si>
  <si>
    <t>380202-59940</t>
  </si>
  <si>
    <t>370101-57376</t>
  </si>
  <si>
    <t>310116-58560</t>
  </si>
  <si>
    <t>Women's Basketball Ticket Sales</t>
  </si>
  <si>
    <t>Parking Receipts Football</t>
  </si>
  <si>
    <t>Non-Merchandise Revenue</t>
  </si>
  <si>
    <t>Total Facilities and Administrative Cost Recovery</t>
  </si>
  <si>
    <t>Investment Earnings Retirement of Indebtedness</t>
  </si>
  <si>
    <t>Sales and Services of Educational Activities (Cont.)</t>
  </si>
  <si>
    <t xml:space="preserve">Total Bookstore </t>
  </si>
  <si>
    <t>Other Sources (Cont.)</t>
  </si>
  <si>
    <t>Closeout Misc</t>
  </si>
  <si>
    <t>Food and Vending Contracts (Cont.)</t>
  </si>
  <si>
    <t>Subtotal Training and Research Grants</t>
  </si>
  <si>
    <t>310107-58510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</si>
</sst>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&quot;$&quot;#,##0.00;[Red]&quot;$&quot;#,##0.00"/>
    <numFmt numFmtId="167" formatCode="#,##0;[Red]#,##0"/>
  </numFmts>
  <fonts count="44">
    <font>
      <sz val="12"/>
      <name val="Arial MT"/>
      <family val="0"/>
    </font>
    <font>
      <sz val="10"/>
      <name val="Arial"/>
      <family val="0"/>
    </font>
    <font>
      <sz val="10.5"/>
      <name val="Times New Roman"/>
      <family val="0"/>
    </font>
    <font>
      <b/>
      <sz val="10.5"/>
      <name val="Times New Roman"/>
      <family val="0"/>
    </font>
    <font>
      <sz val="10.5"/>
      <name val="Arial MT"/>
      <family val="0"/>
    </font>
    <font>
      <b/>
      <u val="single"/>
      <sz val="10.5"/>
      <name val="Times New Roman"/>
      <family val="0"/>
    </font>
    <font>
      <b/>
      <sz val="10.5"/>
      <color indexed="12"/>
      <name val="Times New Roman"/>
      <family val="0"/>
    </font>
    <font>
      <b/>
      <sz val="10.5"/>
      <name val="Arial MT"/>
      <family val="0"/>
    </font>
    <font>
      <sz val="10.5"/>
      <color indexed="12"/>
      <name val="Times New Roman"/>
      <family val="0"/>
    </font>
    <font>
      <u val="single"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3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9" fontId="3" fillId="0" borderId="10" xfId="0" applyNumberFormat="1" applyFont="1" applyBorder="1" applyAlignment="1" applyProtection="1">
      <alignment horizontal="center"/>
      <protection locked="0"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 horizontal="center"/>
      <protection locked="0"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1" fontId="4" fillId="33" borderId="0" xfId="0" applyNumberFormat="1" applyFont="1" applyFill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44" applyNumberFormat="1" applyFont="1" applyBorder="1" applyAlignment="1">
      <alignment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167" fontId="2" fillId="0" borderId="0" xfId="55" applyNumberFormat="1" applyFont="1" applyBorder="1">
      <alignment/>
      <protection/>
    </xf>
    <xf numFmtId="1" fontId="4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234"/>
  <sheetViews>
    <sheetView tabSelected="1" defaultGridColor="0" view="pageBreakPreview" zoomScale="85" zoomScaleNormal="75" zoomScaleSheetLayoutView="85" zoomScalePageLayoutView="0" colorId="22" workbookViewId="0" topLeftCell="A1">
      <selection activeCell="A1" sqref="A1"/>
    </sheetView>
  </sheetViews>
  <sheetFormatPr defaultColWidth="9.77734375" defaultRowHeight="15"/>
  <cols>
    <col min="1" max="1" width="2.77734375" style="37" customWidth="1"/>
    <col min="2" max="2" width="2.6640625" style="7" customWidth="1"/>
    <col min="3" max="3" width="2.77734375" style="7" customWidth="1"/>
    <col min="4" max="4" width="27.99609375" style="7" customWidth="1"/>
    <col min="5" max="5" width="1.2265625" style="7" customWidth="1"/>
    <col min="6" max="6" width="11.77734375" style="7" customWidth="1"/>
    <col min="7" max="7" width="0.88671875" style="7" customWidth="1"/>
    <col min="8" max="8" width="9.77734375" style="39" customWidth="1"/>
    <col min="9" max="9" width="0.88671875" style="39" customWidth="1"/>
    <col min="10" max="10" width="9.77734375" style="40" customWidth="1"/>
    <col min="11" max="11" width="0.88671875" style="40" customWidth="1"/>
    <col min="12" max="12" width="9.77734375" style="11" customWidth="1"/>
    <col min="13" max="13" width="8.3359375" style="11" customWidth="1"/>
    <col min="14" max="14" width="1.99609375" style="6" customWidth="1"/>
    <col min="15" max="15" width="2.3359375" style="7" customWidth="1"/>
    <col min="16" max="16" width="9.6640625" style="7" customWidth="1"/>
    <col min="17" max="17" width="3.88671875" style="7" customWidth="1"/>
    <col min="18" max="16384" width="9.77734375" style="7" customWidth="1"/>
  </cols>
  <sheetData>
    <row r="1" spans="1:13" ht="13.5">
      <c r="A1" s="1"/>
      <c r="B1" s="1"/>
      <c r="C1" s="1"/>
      <c r="D1" s="1"/>
      <c r="E1" s="1"/>
      <c r="F1" s="2" t="s">
        <v>214</v>
      </c>
      <c r="G1" s="2"/>
      <c r="H1" s="3"/>
      <c r="I1" s="3"/>
      <c r="J1" s="4"/>
      <c r="K1" s="4"/>
      <c r="L1" s="5"/>
      <c r="M1" s="5"/>
    </row>
    <row r="2" spans="1:11" ht="13.5">
      <c r="A2" s="8"/>
      <c r="B2" s="1"/>
      <c r="C2" s="1"/>
      <c r="D2" s="1"/>
      <c r="E2" s="1"/>
      <c r="F2" s="2" t="s">
        <v>215</v>
      </c>
      <c r="G2" s="2"/>
      <c r="H2" s="9"/>
      <c r="I2" s="9"/>
      <c r="J2" s="10"/>
      <c r="K2" s="10"/>
    </row>
    <row r="3" spans="1:11" ht="13.5">
      <c r="A3" s="8"/>
      <c r="B3" s="1"/>
      <c r="C3" s="1"/>
      <c r="D3" s="1"/>
      <c r="E3" s="1"/>
      <c r="F3" s="3"/>
      <c r="G3" s="3"/>
      <c r="H3" s="9"/>
      <c r="I3" s="9"/>
      <c r="J3" s="10"/>
      <c r="K3" s="10"/>
    </row>
    <row r="4" spans="1:13" ht="13.5">
      <c r="A4" s="8"/>
      <c r="B4" s="1"/>
      <c r="C4" s="1"/>
      <c r="D4" s="1"/>
      <c r="E4" s="1"/>
      <c r="F4" s="12" t="s">
        <v>0</v>
      </c>
      <c r="G4" s="12"/>
      <c r="H4" s="13" t="s">
        <v>1</v>
      </c>
      <c r="I4" s="13"/>
      <c r="J4" s="14" t="s">
        <v>2</v>
      </c>
      <c r="K4" s="14"/>
      <c r="L4" s="15" t="s">
        <v>3</v>
      </c>
      <c r="M4" s="15"/>
    </row>
    <row r="5" spans="1:13" ht="14.25" thickBot="1">
      <c r="A5" s="16"/>
      <c r="B5" s="16"/>
      <c r="C5" s="16"/>
      <c r="D5" s="16"/>
      <c r="E5" s="16"/>
      <c r="F5" s="17" t="s">
        <v>4</v>
      </c>
      <c r="G5" s="17"/>
      <c r="H5" s="17" t="s">
        <v>5</v>
      </c>
      <c r="I5" s="17"/>
      <c r="J5" s="18" t="s">
        <v>205</v>
      </c>
      <c r="K5" s="18"/>
      <c r="L5" s="19" t="s">
        <v>232</v>
      </c>
      <c r="M5" s="20"/>
    </row>
    <row r="6" spans="1:13" ht="13.5">
      <c r="A6" s="16"/>
      <c r="B6" s="16"/>
      <c r="C6" s="16"/>
      <c r="D6" s="16"/>
      <c r="E6" s="16"/>
      <c r="F6" s="21"/>
      <c r="G6" s="21"/>
      <c r="H6" s="21"/>
      <c r="I6" s="21"/>
      <c r="J6" s="22"/>
      <c r="K6" s="22"/>
      <c r="L6" s="20"/>
      <c r="M6" s="20"/>
    </row>
    <row r="7" spans="1:13" ht="13.5">
      <c r="A7" s="8" t="s">
        <v>6</v>
      </c>
      <c r="B7" s="8"/>
      <c r="C7" s="8"/>
      <c r="D7" s="8"/>
      <c r="E7" s="8"/>
      <c r="F7" s="23"/>
      <c r="G7" s="23"/>
      <c r="H7" s="24"/>
      <c r="I7" s="24"/>
      <c r="J7" s="25"/>
      <c r="K7" s="25"/>
      <c r="L7" s="26"/>
      <c r="M7" s="26"/>
    </row>
    <row r="8" spans="1:13" ht="13.5">
      <c r="A8" s="8" t="s">
        <v>7</v>
      </c>
      <c r="B8" s="8"/>
      <c r="C8" s="8"/>
      <c r="D8" s="8"/>
      <c r="E8" s="8"/>
      <c r="F8" s="27"/>
      <c r="G8" s="27"/>
      <c r="H8" s="28"/>
      <c r="I8" s="28"/>
      <c r="J8" s="29"/>
      <c r="K8" s="29"/>
      <c r="L8" s="30"/>
      <c r="M8" s="30"/>
    </row>
    <row r="9" spans="1:11" ht="13.5">
      <c r="A9" s="8"/>
      <c r="B9" s="31" t="s">
        <v>8</v>
      </c>
      <c r="C9" s="32"/>
      <c r="D9" s="32"/>
      <c r="E9" s="32"/>
      <c r="F9" s="32"/>
      <c r="G9" s="32"/>
      <c r="H9" s="33"/>
      <c r="I9" s="33"/>
      <c r="J9" s="11"/>
      <c r="K9" s="34"/>
    </row>
    <row r="10" spans="1:16" ht="13.5">
      <c r="A10" s="8"/>
      <c r="B10" s="1"/>
      <c r="C10" s="1" t="s">
        <v>9</v>
      </c>
      <c r="D10" s="1"/>
      <c r="E10" s="1"/>
      <c r="F10" s="35" t="s">
        <v>233</v>
      </c>
      <c r="G10" s="35"/>
      <c r="H10" s="36">
        <v>16110064.67</v>
      </c>
      <c r="I10" s="36"/>
      <c r="J10" s="11">
        <v>16819000</v>
      </c>
      <c r="K10" s="36"/>
      <c r="L10" s="11">
        <v>19528000</v>
      </c>
      <c r="P10" s="11"/>
    </row>
    <row r="11" spans="1:16" ht="13.5">
      <c r="A11" s="8"/>
      <c r="B11" s="1"/>
      <c r="C11" s="1" t="s">
        <v>10</v>
      </c>
      <c r="D11" s="1"/>
      <c r="E11" s="1"/>
      <c r="F11" s="35" t="s">
        <v>234</v>
      </c>
      <c r="G11" s="35"/>
      <c r="H11" s="36">
        <v>15430271.54</v>
      </c>
      <c r="I11" s="36"/>
      <c r="J11" s="11">
        <v>15702000</v>
      </c>
      <c r="K11" s="36"/>
      <c r="L11" s="11">
        <v>18555000</v>
      </c>
      <c r="P11" s="11"/>
    </row>
    <row r="12" spans="1:16" ht="13.5">
      <c r="A12" s="8"/>
      <c r="B12" s="1"/>
      <c r="C12" s="1" t="s">
        <v>11</v>
      </c>
      <c r="D12" s="1"/>
      <c r="E12" s="1"/>
      <c r="F12" s="35" t="s">
        <v>235</v>
      </c>
      <c r="G12" s="35"/>
      <c r="H12" s="36">
        <v>3762484.03</v>
      </c>
      <c r="I12" s="36"/>
      <c r="J12" s="11">
        <v>3907000</v>
      </c>
      <c r="K12" s="36"/>
      <c r="L12" s="11">
        <v>4493000</v>
      </c>
      <c r="P12" s="11"/>
    </row>
    <row r="13" spans="1:16" ht="13.5">
      <c r="A13" s="8"/>
      <c r="B13" s="1"/>
      <c r="C13" s="1"/>
      <c r="D13" s="1" t="s">
        <v>12</v>
      </c>
      <c r="E13" s="1"/>
      <c r="F13" s="1"/>
      <c r="G13" s="1"/>
      <c r="H13" s="36">
        <f>SUM(H10:H12)</f>
        <v>35302820.24</v>
      </c>
      <c r="I13" s="36"/>
      <c r="J13" s="11">
        <f>SUM(J10:J12)</f>
        <v>36428000</v>
      </c>
      <c r="K13" s="36"/>
      <c r="L13" s="11">
        <f>SUM(L10:L12)</f>
        <v>42576000</v>
      </c>
      <c r="P13" s="11"/>
    </row>
    <row r="14" spans="1:16" ht="13.5">
      <c r="A14" s="8"/>
      <c r="B14" s="1"/>
      <c r="C14" s="1"/>
      <c r="D14" s="1"/>
      <c r="E14" s="1"/>
      <c r="F14" s="1"/>
      <c r="G14" s="1"/>
      <c r="H14" s="36"/>
      <c r="I14" s="36"/>
      <c r="J14" s="11"/>
      <c r="K14" s="36"/>
      <c r="P14" s="11"/>
    </row>
    <row r="15" spans="2:16" ht="13.5">
      <c r="B15" s="38" t="s">
        <v>441</v>
      </c>
      <c r="C15" s="38"/>
      <c r="D15" s="38"/>
      <c r="P15" s="11"/>
    </row>
    <row r="16" spans="1:16" ht="13.5">
      <c r="A16" s="8"/>
      <c r="B16" s="41"/>
      <c r="C16" s="42" t="s">
        <v>15</v>
      </c>
      <c r="D16" s="42"/>
      <c r="E16" s="42"/>
      <c r="F16" s="43" t="s">
        <v>238</v>
      </c>
      <c r="G16" s="43"/>
      <c r="H16" s="44">
        <v>190328.55</v>
      </c>
      <c r="I16" s="44"/>
      <c r="J16" s="11">
        <v>222000</v>
      </c>
      <c r="K16" s="36"/>
      <c r="L16" s="11">
        <v>240000</v>
      </c>
      <c r="P16" s="11"/>
    </row>
    <row r="17" spans="1:16" ht="13.5">
      <c r="A17" s="8"/>
      <c r="B17" s="41"/>
      <c r="C17" s="42" t="s">
        <v>16</v>
      </c>
      <c r="D17" s="42"/>
      <c r="E17" s="42"/>
      <c r="F17" s="43" t="s">
        <v>239</v>
      </c>
      <c r="G17" s="43"/>
      <c r="H17" s="44">
        <v>190328.55</v>
      </c>
      <c r="I17" s="44"/>
      <c r="J17" s="11">
        <v>210000</v>
      </c>
      <c r="K17" s="36"/>
      <c r="L17" s="11">
        <v>240000</v>
      </c>
      <c r="P17" s="11"/>
    </row>
    <row r="18" spans="1:16" ht="13.5">
      <c r="A18" s="8"/>
      <c r="B18" s="41"/>
      <c r="C18" s="42" t="s">
        <v>17</v>
      </c>
      <c r="D18" s="42"/>
      <c r="E18" s="42"/>
      <c r="F18" s="43" t="s">
        <v>240</v>
      </c>
      <c r="G18" s="43"/>
      <c r="H18" s="44">
        <v>50680.26</v>
      </c>
      <c r="I18" s="44"/>
      <c r="J18" s="11">
        <v>56000</v>
      </c>
      <c r="K18" s="36"/>
      <c r="L18" s="11">
        <v>60000</v>
      </c>
      <c r="P18" s="11"/>
    </row>
    <row r="19" spans="1:16" ht="13.5">
      <c r="A19" s="8"/>
      <c r="B19" s="41"/>
      <c r="C19" s="1" t="s">
        <v>18</v>
      </c>
      <c r="D19" s="1"/>
      <c r="E19" s="1"/>
      <c r="F19" s="35" t="s">
        <v>241</v>
      </c>
      <c r="G19" s="35"/>
      <c r="H19" s="36">
        <v>1112293.02</v>
      </c>
      <c r="I19" s="36"/>
      <c r="J19" s="11">
        <v>1145000</v>
      </c>
      <c r="K19" s="36"/>
      <c r="L19" s="11">
        <v>1290000</v>
      </c>
      <c r="P19" s="11"/>
    </row>
    <row r="20" spans="1:16" ht="13.5">
      <c r="A20" s="8"/>
      <c r="B20" s="41"/>
      <c r="C20" s="36" t="s">
        <v>213</v>
      </c>
      <c r="D20" s="36"/>
      <c r="E20" s="36"/>
      <c r="F20" s="35" t="s">
        <v>242</v>
      </c>
      <c r="G20" s="35"/>
      <c r="H20" s="36">
        <v>422460.8</v>
      </c>
      <c r="I20" s="36"/>
      <c r="J20" s="11">
        <v>432000</v>
      </c>
      <c r="K20" s="36"/>
      <c r="L20" s="11">
        <f>436000+11000</f>
        <v>447000</v>
      </c>
      <c r="P20" s="11"/>
    </row>
    <row r="21" spans="1:16" ht="13.5">
      <c r="A21" s="8"/>
      <c r="B21" s="1"/>
      <c r="C21" s="1" t="s">
        <v>20</v>
      </c>
      <c r="D21" s="1"/>
      <c r="E21" s="1"/>
      <c r="F21" s="69" t="s">
        <v>244</v>
      </c>
      <c r="G21" s="35"/>
      <c r="H21" s="36">
        <v>162176.97</v>
      </c>
      <c r="I21" s="36"/>
      <c r="J21" s="11">
        <v>154000</v>
      </c>
      <c r="K21" s="36"/>
      <c r="L21" s="11">
        <v>154000</v>
      </c>
      <c r="P21" s="11"/>
    </row>
    <row r="22" spans="1:16" ht="13.5">
      <c r="A22" s="8"/>
      <c r="B22" s="36"/>
      <c r="C22" s="42" t="s">
        <v>420</v>
      </c>
      <c r="D22" s="42"/>
      <c r="E22" s="42"/>
      <c r="F22" s="45" t="s">
        <v>380</v>
      </c>
      <c r="G22" s="45"/>
      <c r="H22" s="44">
        <v>73701</v>
      </c>
      <c r="I22" s="44"/>
      <c r="J22" s="11">
        <v>418000</v>
      </c>
      <c r="K22" s="36"/>
      <c r="L22" s="11">
        <f>480000+438000</f>
        <v>918000</v>
      </c>
      <c r="P22" s="11"/>
    </row>
    <row r="23" spans="1:16" ht="13.5">
      <c r="A23" s="8"/>
      <c r="B23" s="1"/>
      <c r="C23" s="46" t="s">
        <v>19</v>
      </c>
      <c r="D23" s="38"/>
      <c r="E23" s="38"/>
      <c r="F23" s="35" t="s">
        <v>243</v>
      </c>
      <c r="G23" s="35"/>
      <c r="H23" s="36">
        <v>277889</v>
      </c>
      <c r="I23" s="36"/>
      <c r="J23" s="11">
        <v>308000</v>
      </c>
      <c r="K23" s="36"/>
      <c r="L23" s="11">
        <v>345000</v>
      </c>
      <c r="P23" s="11"/>
    </row>
    <row r="24" spans="1:16" ht="13.5">
      <c r="A24" s="8"/>
      <c r="B24" s="1"/>
      <c r="C24" s="42" t="s">
        <v>14</v>
      </c>
      <c r="D24" s="42"/>
      <c r="E24" s="42"/>
      <c r="F24" s="43" t="s">
        <v>237</v>
      </c>
      <c r="G24" s="43"/>
      <c r="H24" s="44">
        <v>751267.43</v>
      </c>
      <c r="I24" s="44"/>
      <c r="J24" s="11">
        <v>756000</v>
      </c>
      <c r="K24" s="36"/>
      <c r="L24" s="11">
        <v>840000</v>
      </c>
      <c r="P24" s="11"/>
    </row>
    <row r="25" spans="1:16" ht="13.5">
      <c r="A25" s="8"/>
      <c r="B25" s="1"/>
      <c r="C25" s="1"/>
      <c r="D25" s="1" t="s">
        <v>12</v>
      </c>
      <c r="E25" s="1"/>
      <c r="F25" s="1"/>
      <c r="G25" s="1"/>
      <c r="H25" s="36">
        <f>SUM(H15:H24)</f>
        <v>3231125.58</v>
      </c>
      <c r="I25" s="36"/>
      <c r="J25" s="11">
        <f>SUM(J15:J24)</f>
        <v>3701000</v>
      </c>
      <c r="K25" s="36"/>
      <c r="L25" s="11">
        <f>SUM(L16:L24)</f>
        <v>4534000</v>
      </c>
      <c r="P25" s="11"/>
    </row>
    <row r="26" spans="1:16" ht="13.5">
      <c r="A26" s="8"/>
      <c r="B26" s="1" t="s">
        <v>440</v>
      </c>
      <c r="C26" s="1"/>
      <c r="D26" s="1"/>
      <c r="E26" s="1"/>
      <c r="F26" s="1"/>
      <c r="G26" s="1"/>
      <c r="H26" s="11">
        <f>+H13+H25</f>
        <v>38533945.82</v>
      </c>
      <c r="I26" s="36"/>
      <c r="J26" s="11">
        <f>+J13+J25</f>
        <v>40129000</v>
      </c>
      <c r="K26" s="36"/>
      <c r="L26" s="11">
        <f>+L13+L25</f>
        <v>47110000</v>
      </c>
      <c r="P26" s="11"/>
    </row>
    <row r="27" spans="1:16" ht="13.5">
      <c r="A27" s="8"/>
      <c r="B27" s="1"/>
      <c r="C27" s="1"/>
      <c r="D27" s="1"/>
      <c r="E27" s="1"/>
      <c r="F27" s="1"/>
      <c r="G27" s="1"/>
      <c r="H27" s="36"/>
      <c r="I27" s="36"/>
      <c r="J27" s="11"/>
      <c r="K27" s="36"/>
      <c r="P27" s="11"/>
    </row>
    <row r="28" spans="1:16" ht="13.5">
      <c r="A28" s="8"/>
      <c r="B28" s="1" t="s">
        <v>13</v>
      </c>
      <c r="C28" s="1"/>
      <c r="D28" s="1"/>
      <c r="E28" s="1"/>
      <c r="F28" s="1"/>
      <c r="G28" s="1"/>
      <c r="H28" s="36"/>
      <c r="I28" s="36"/>
      <c r="J28" s="11"/>
      <c r="K28" s="36"/>
      <c r="P28" s="11"/>
    </row>
    <row r="29" spans="1:16" ht="13.5">
      <c r="A29" s="8"/>
      <c r="B29" s="36"/>
      <c r="C29" s="36" t="s">
        <v>226</v>
      </c>
      <c r="D29" s="36"/>
      <c r="E29" s="36"/>
      <c r="F29" s="35" t="s">
        <v>236</v>
      </c>
      <c r="G29" s="35"/>
      <c r="H29" s="36">
        <v>871382.74</v>
      </c>
      <c r="I29" s="36"/>
      <c r="J29" s="11">
        <v>2572000</v>
      </c>
      <c r="K29" s="36"/>
      <c r="L29" s="11">
        <v>2881000</v>
      </c>
      <c r="P29" s="11"/>
    </row>
    <row r="30" spans="1:16" ht="13.5">
      <c r="A30" s="8"/>
      <c r="B30" s="1"/>
      <c r="C30" s="1"/>
      <c r="D30" s="1"/>
      <c r="E30" s="1"/>
      <c r="F30" s="1"/>
      <c r="G30" s="1"/>
      <c r="H30" s="36"/>
      <c r="I30" s="36"/>
      <c r="J30" s="11"/>
      <c r="K30" s="36"/>
      <c r="P30" s="11"/>
    </row>
    <row r="31" spans="1:16" ht="13.5">
      <c r="A31" s="8"/>
      <c r="B31" s="1" t="s">
        <v>222</v>
      </c>
      <c r="C31" s="1"/>
      <c r="D31" s="1"/>
      <c r="E31" s="1"/>
      <c r="F31" s="35" t="s">
        <v>246</v>
      </c>
      <c r="G31" s="35"/>
      <c r="H31" s="36">
        <v>72975</v>
      </c>
      <c r="I31" s="36"/>
      <c r="J31" s="11">
        <v>81000</v>
      </c>
      <c r="K31" s="36"/>
      <c r="L31" s="11">
        <v>81000</v>
      </c>
      <c r="P31" s="11"/>
    </row>
    <row r="32" spans="1:16" ht="13.5">
      <c r="A32" s="8"/>
      <c r="B32" s="1" t="s">
        <v>216</v>
      </c>
      <c r="C32" s="1"/>
      <c r="D32" s="1"/>
      <c r="E32" s="1"/>
      <c r="F32" s="47" t="s">
        <v>248</v>
      </c>
      <c r="G32" s="47"/>
      <c r="H32" s="36">
        <v>332524</v>
      </c>
      <c r="I32" s="36"/>
      <c r="J32" s="11">
        <v>300000</v>
      </c>
      <c r="K32" s="34"/>
      <c r="L32" s="11">
        <v>0</v>
      </c>
      <c r="M32" s="48"/>
      <c r="P32" s="11"/>
    </row>
    <row r="33" spans="1:16" ht="13.5">
      <c r="A33" s="8"/>
      <c r="B33" s="1" t="s">
        <v>21</v>
      </c>
      <c r="C33" s="1"/>
      <c r="D33" s="1"/>
      <c r="E33" s="1"/>
      <c r="F33" s="35" t="s">
        <v>245</v>
      </c>
      <c r="G33" s="35"/>
      <c r="H33" s="36">
        <v>417469.58</v>
      </c>
      <c r="I33" s="36"/>
      <c r="J33" s="11">
        <v>340000</v>
      </c>
      <c r="K33" s="49"/>
      <c r="L33" s="11">
        <v>396000</v>
      </c>
      <c r="P33" s="11"/>
    </row>
    <row r="34" spans="1:16" ht="13.5">
      <c r="A34" s="8"/>
      <c r="B34" s="1" t="s">
        <v>191</v>
      </c>
      <c r="C34" s="1"/>
      <c r="D34" s="1"/>
      <c r="E34" s="1"/>
      <c r="F34" s="35" t="s">
        <v>247</v>
      </c>
      <c r="G34" s="35"/>
      <c r="H34" s="36">
        <v>50000</v>
      </c>
      <c r="I34" s="36"/>
      <c r="J34" s="11">
        <v>40000</v>
      </c>
      <c r="K34" s="36"/>
      <c r="L34" s="11">
        <v>38000</v>
      </c>
      <c r="P34" s="11"/>
    </row>
    <row r="35" spans="1:16" ht="13.5">
      <c r="A35" s="8"/>
      <c r="B35" s="38" t="s">
        <v>221</v>
      </c>
      <c r="C35" s="38"/>
      <c r="D35" s="38"/>
      <c r="E35" s="38"/>
      <c r="F35" s="50"/>
      <c r="G35" s="50"/>
      <c r="H35" s="11">
        <v>227000</v>
      </c>
      <c r="I35" s="36"/>
      <c r="J35" s="11">
        <v>228000</v>
      </c>
      <c r="K35" s="49"/>
      <c r="L35" s="11">
        <v>258000</v>
      </c>
      <c r="M35" s="48"/>
      <c r="P35" s="11"/>
    </row>
    <row r="36" spans="1:256" ht="13.5">
      <c r="A36" s="8" t="s">
        <v>22</v>
      </c>
      <c r="B36" s="8"/>
      <c r="C36" s="8"/>
      <c r="D36" s="8"/>
      <c r="E36" s="8"/>
      <c r="F36" s="51"/>
      <c r="G36" s="51"/>
      <c r="H36" s="30">
        <f>+H26+H29+H31+H33+H34+H35</f>
        <v>40172773.14</v>
      </c>
      <c r="I36" s="29"/>
      <c r="J36" s="30">
        <f>+J26+J29+J31+J32+J33+J34+J35</f>
        <v>43690000</v>
      </c>
      <c r="K36" s="29"/>
      <c r="L36" s="30">
        <f>+L26+L29+L31+L32+L33+L34+L35</f>
        <v>50764000</v>
      </c>
      <c r="M36" s="52"/>
      <c r="N36" s="53"/>
      <c r="O36" s="37"/>
      <c r="P36" s="11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16" ht="13.5">
      <c r="A37" s="8"/>
      <c r="B37" s="1"/>
      <c r="C37" s="1"/>
      <c r="D37" s="1"/>
      <c r="E37" s="1"/>
      <c r="F37" s="1"/>
      <c r="G37" s="1"/>
      <c r="H37" s="36"/>
      <c r="I37" s="36"/>
      <c r="J37" s="11"/>
      <c r="K37" s="36"/>
      <c r="P37" s="11"/>
    </row>
    <row r="38" spans="1:16" ht="13.5">
      <c r="A38" s="8" t="s">
        <v>23</v>
      </c>
      <c r="B38" s="8"/>
      <c r="C38" s="8"/>
      <c r="D38" s="8"/>
      <c r="E38" s="8"/>
      <c r="F38" s="1"/>
      <c r="G38" s="1"/>
      <c r="H38" s="36"/>
      <c r="I38" s="36"/>
      <c r="J38" s="11"/>
      <c r="K38" s="54"/>
      <c r="P38" s="11"/>
    </row>
    <row r="39" spans="1:16" ht="13.5">
      <c r="A39" s="8"/>
      <c r="B39" s="36" t="s">
        <v>24</v>
      </c>
      <c r="C39" s="36"/>
      <c r="D39" s="36"/>
      <c r="E39" s="36"/>
      <c r="F39" s="35" t="s">
        <v>249</v>
      </c>
      <c r="G39" s="35"/>
      <c r="H39" s="36">
        <v>64328400</v>
      </c>
      <c r="I39" s="36"/>
      <c r="J39" s="11">
        <v>65109100</v>
      </c>
      <c r="K39" s="36"/>
      <c r="L39" s="11">
        <v>67131200</v>
      </c>
      <c r="M39" s="48"/>
      <c r="P39" s="11"/>
    </row>
    <row r="40" spans="1:16" ht="13.5">
      <c r="A40" s="8"/>
      <c r="B40" s="1" t="s">
        <v>25</v>
      </c>
      <c r="C40" s="1"/>
      <c r="D40" s="1"/>
      <c r="E40" s="1"/>
      <c r="F40" s="55"/>
      <c r="G40" s="55"/>
      <c r="H40" s="36"/>
      <c r="I40" s="36"/>
      <c r="J40" s="11">
        <v>2592600</v>
      </c>
      <c r="K40" s="36"/>
      <c r="L40" s="11">
        <v>3295900</v>
      </c>
      <c r="M40" s="48"/>
      <c r="P40" s="11"/>
    </row>
    <row r="41" spans="1:256" ht="13.5">
      <c r="A41" s="8" t="s">
        <v>26</v>
      </c>
      <c r="B41" s="8"/>
      <c r="C41" s="8"/>
      <c r="D41" s="8"/>
      <c r="E41" s="8"/>
      <c r="F41" s="8"/>
      <c r="G41" s="8"/>
      <c r="H41" s="29">
        <f>SUM(H39:H40)</f>
        <v>64328400</v>
      </c>
      <c r="I41" s="29"/>
      <c r="J41" s="52">
        <f>SUM(J39:J40)</f>
        <v>67701700</v>
      </c>
      <c r="K41" s="29"/>
      <c r="L41" s="52">
        <f>SUM(L39:L40)</f>
        <v>70427100</v>
      </c>
      <c r="M41" s="52"/>
      <c r="O41" s="37"/>
      <c r="P41" s="11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16" ht="13.5">
      <c r="A42" s="8"/>
      <c r="B42" s="1"/>
      <c r="C42" s="1"/>
      <c r="D42" s="1"/>
      <c r="E42" s="1"/>
      <c r="F42" s="1"/>
      <c r="G42" s="1"/>
      <c r="H42" s="36"/>
      <c r="I42" s="36"/>
      <c r="J42" s="11"/>
      <c r="K42" s="36"/>
      <c r="P42" s="11"/>
    </row>
    <row r="43" spans="1:16" ht="13.5">
      <c r="A43" s="8" t="s">
        <v>27</v>
      </c>
      <c r="B43" s="8"/>
      <c r="C43" s="8"/>
      <c r="D43" s="8"/>
      <c r="E43" s="8"/>
      <c r="F43" s="1"/>
      <c r="G43" s="1"/>
      <c r="H43" s="36"/>
      <c r="I43" s="36"/>
      <c r="J43" s="11"/>
      <c r="K43" s="36"/>
      <c r="P43" s="11"/>
    </row>
    <row r="44" spans="1:16" ht="13.5">
      <c r="A44" s="8"/>
      <c r="B44" s="38" t="s">
        <v>28</v>
      </c>
      <c r="C44" s="56"/>
      <c r="D44" s="56"/>
      <c r="E44" s="57"/>
      <c r="F44" s="58"/>
      <c r="G44" s="58"/>
      <c r="H44" s="48"/>
      <c r="I44" s="36"/>
      <c r="J44" s="11"/>
      <c r="K44" s="36"/>
      <c r="P44" s="11"/>
    </row>
    <row r="45" spans="1:16" ht="13.5">
      <c r="A45" s="8"/>
      <c r="B45" s="11" t="s">
        <v>29</v>
      </c>
      <c r="C45" s="11"/>
      <c r="D45" s="11"/>
      <c r="E45" s="48"/>
      <c r="F45" s="58"/>
      <c r="G45" s="58"/>
      <c r="H45" s="59">
        <v>15239660</v>
      </c>
      <c r="I45" s="60"/>
      <c r="J45" s="11">
        <v>17379000</v>
      </c>
      <c r="K45" s="36"/>
      <c r="L45" s="11">
        <f>17786000+415000</f>
        <v>18201000</v>
      </c>
      <c r="M45" s="48"/>
      <c r="P45" s="11"/>
    </row>
    <row r="46" spans="1:16" ht="13.5">
      <c r="A46" s="8"/>
      <c r="B46" s="11" t="s">
        <v>30</v>
      </c>
      <c r="C46" s="11"/>
      <c r="D46" s="11"/>
      <c r="E46" s="48"/>
      <c r="F46" s="58"/>
      <c r="G46" s="58"/>
      <c r="H46" s="61"/>
      <c r="I46" s="34"/>
      <c r="J46" s="11"/>
      <c r="K46" s="36"/>
      <c r="P46" s="11"/>
    </row>
    <row r="47" spans="1:16" ht="13.5">
      <c r="A47" s="8"/>
      <c r="B47" s="11"/>
      <c r="C47" s="11" t="s">
        <v>31</v>
      </c>
      <c r="D47" s="11"/>
      <c r="E47" s="48"/>
      <c r="F47" s="58"/>
      <c r="G47" s="58"/>
      <c r="H47" s="59">
        <v>8891126</v>
      </c>
      <c r="I47" s="60"/>
      <c r="J47" s="11">
        <v>9000000</v>
      </c>
      <c r="K47" s="36"/>
      <c r="L47" s="11">
        <v>12000000</v>
      </c>
      <c r="M47" s="48"/>
      <c r="P47" s="11"/>
    </row>
    <row r="48" spans="1:16" ht="13.5">
      <c r="A48" s="8"/>
      <c r="B48" s="11"/>
      <c r="C48" s="11" t="s">
        <v>32</v>
      </c>
      <c r="D48" s="11"/>
      <c r="E48" s="48"/>
      <c r="F48" s="58"/>
      <c r="G48" s="58"/>
      <c r="H48" s="59">
        <v>739962</v>
      </c>
      <c r="I48" s="60"/>
      <c r="J48" s="62">
        <v>740000</v>
      </c>
      <c r="K48" s="36"/>
      <c r="L48" s="62">
        <v>740000</v>
      </c>
      <c r="M48" s="63"/>
      <c r="P48" s="11"/>
    </row>
    <row r="49" spans="1:16" ht="13.5">
      <c r="A49" s="8"/>
      <c r="B49" s="11"/>
      <c r="C49" s="11" t="s">
        <v>33</v>
      </c>
      <c r="D49" s="11"/>
      <c r="E49" s="48"/>
      <c r="F49" s="58"/>
      <c r="G49" s="58"/>
      <c r="H49" s="59">
        <v>376788</v>
      </c>
      <c r="I49" s="60"/>
      <c r="J49" s="62">
        <v>429000</v>
      </c>
      <c r="K49" s="36"/>
      <c r="L49" s="62">
        <v>456000</v>
      </c>
      <c r="M49" s="63"/>
      <c r="P49" s="11"/>
    </row>
    <row r="50" spans="1:16" ht="13.5">
      <c r="A50" s="8"/>
      <c r="B50" s="11" t="s">
        <v>34</v>
      </c>
      <c r="C50" s="11"/>
      <c r="D50" s="11"/>
      <c r="E50" s="48"/>
      <c r="F50" s="58"/>
      <c r="G50" s="58"/>
      <c r="H50" s="61">
        <v>96139</v>
      </c>
      <c r="I50" s="34"/>
      <c r="J50" s="11">
        <v>96000</v>
      </c>
      <c r="K50" s="36"/>
      <c r="L50" s="11">
        <v>96000</v>
      </c>
      <c r="M50" s="48"/>
      <c r="P50" s="11"/>
    </row>
    <row r="51" spans="1:16" ht="13.5">
      <c r="A51" s="8" t="s">
        <v>35</v>
      </c>
      <c r="B51" s="8"/>
      <c r="C51" s="8"/>
      <c r="D51" s="8"/>
      <c r="E51" s="8"/>
      <c r="F51" s="1"/>
      <c r="G51" s="1"/>
      <c r="H51" s="36">
        <f>SUM(H45:H50)</f>
        <v>25343675</v>
      </c>
      <c r="I51" s="36"/>
      <c r="J51" s="36">
        <f>SUM(J45:J50)</f>
        <v>27644000</v>
      </c>
      <c r="K51" s="36"/>
      <c r="L51" s="11">
        <f>SUM(L45:L50)</f>
        <v>31493000</v>
      </c>
      <c r="M51" s="48"/>
      <c r="P51" s="11"/>
    </row>
    <row r="52" spans="1:16" ht="13.5">
      <c r="A52" s="8"/>
      <c r="B52" s="8"/>
      <c r="C52" s="8"/>
      <c r="D52" s="8"/>
      <c r="E52" s="8"/>
      <c r="F52" s="1"/>
      <c r="G52" s="1"/>
      <c r="H52" s="36"/>
      <c r="I52" s="36"/>
      <c r="J52" s="36"/>
      <c r="K52" s="36"/>
      <c r="M52" s="48"/>
      <c r="P52" s="11"/>
    </row>
    <row r="53" spans="1:16" ht="13.5">
      <c r="A53" s="8"/>
      <c r="B53" s="8"/>
      <c r="C53" s="8"/>
      <c r="D53" s="8"/>
      <c r="E53" s="8"/>
      <c r="F53" s="1"/>
      <c r="G53" s="1"/>
      <c r="H53" s="36"/>
      <c r="I53" s="36"/>
      <c r="J53" s="36"/>
      <c r="K53" s="36"/>
      <c r="M53" s="48"/>
      <c r="P53" s="11"/>
    </row>
    <row r="54" spans="1:16" ht="13.5">
      <c r="A54" s="8"/>
      <c r="B54" s="8"/>
      <c r="C54" s="8"/>
      <c r="D54" s="8"/>
      <c r="E54" s="8"/>
      <c r="F54" s="1"/>
      <c r="G54" s="1"/>
      <c r="H54" s="36"/>
      <c r="I54" s="36"/>
      <c r="J54" s="36"/>
      <c r="K54" s="36"/>
      <c r="M54" s="48"/>
      <c r="P54" s="11"/>
    </row>
    <row r="55" spans="1:16" ht="13.5">
      <c r="A55" s="8"/>
      <c r="B55" s="8"/>
      <c r="C55" s="8"/>
      <c r="D55" s="8"/>
      <c r="E55" s="8"/>
      <c r="F55" s="1"/>
      <c r="G55" s="1"/>
      <c r="H55" s="36"/>
      <c r="I55" s="36"/>
      <c r="J55" s="36"/>
      <c r="K55" s="36"/>
      <c r="M55" s="48"/>
      <c r="P55" s="11"/>
    </row>
    <row r="56" spans="1:16" ht="13.5">
      <c r="A56" s="8"/>
      <c r="B56" s="8"/>
      <c r="C56" s="8"/>
      <c r="D56" s="8"/>
      <c r="E56" s="8"/>
      <c r="F56" s="1"/>
      <c r="G56" s="1"/>
      <c r="H56" s="36"/>
      <c r="I56" s="36"/>
      <c r="J56" s="36"/>
      <c r="K56" s="36"/>
      <c r="M56" s="48"/>
      <c r="P56" s="11"/>
    </row>
    <row r="57" spans="1:16" ht="13.5">
      <c r="A57" s="8"/>
      <c r="B57" s="8"/>
      <c r="C57" s="8"/>
      <c r="D57" s="8"/>
      <c r="E57" s="8"/>
      <c r="F57" s="1"/>
      <c r="G57" s="1"/>
      <c r="H57" s="36"/>
      <c r="I57" s="36"/>
      <c r="J57" s="36"/>
      <c r="K57" s="36"/>
      <c r="M57" s="48"/>
      <c r="P57" s="11"/>
    </row>
    <row r="58" spans="1:16" ht="13.5">
      <c r="A58" s="8"/>
      <c r="B58" s="8"/>
      <c r="C58" s="8"/>
      <c r="D58" s="8"/>
      <c r="E58" s="8"/>
      <c r="F58" s="1"/>
      <c r="G58" s="1"/>
      <c r="H58" s="36"/>
      <c r="I58" s="36"/>
      <c r="J58" s="36"/>
      <c r="K58" s="36"/>
      <c r="M58" s="48"/>
      <c r="P58" s="11"/>
    </row>
    <row r="59" spans="1:16" ht="13.5">
      <c r="A59" s="8"/>
      <c r="B59" s="8"/>
      <c r="C59" s="8"/>
      <c r="D59" s="8"/>
      <c r="E59" s="8"/>
      <c r="F59" s="1"/>
      <c r="G59" s="1"/>
      <c r="H59" s="36"/>
      <c r="I59" s="36"/>
      <c r="J59" s="36"/>
      <c r="K59" s="36"/>
      <c r="M59" s="48"/>
      <c r="P59" s="11"/>
    </row>
    <row r="60" spans="1:16" ht="13.5">
      <c r="A60" s="8" t="s">
        <v>36</v>
      </c>
      <c r="B60" s="8"/>
      <c r="C60" s="8"/>
      <c r="D60" s="8"/>
      <c r="E60" s="8"/>
      <c r="F60" s="1"/>
      <c r="G60" s="1"/>
      <c r="H60" s="36"/>
      <c r="I60" s="36"/>
      <c r="J60" s="11"/>
      <c r="K60" s="36"/>
      <c r="P60" s="11"/>
    </row>
    <row r="61" spans="1:16" ht="13.5">
      <c r="A61" s="8"/>
      <c r="B61" s="38" t="s">
        <v>28</v>
      </c>
      <c r="C61" s="56"/>
      <c r="D61" s="56"/>
      <c r="E61" s="56"/>
      <c r="F61" s="38"/>
      <c r="G61" s="38"/>
      <c r="H61" s="11"/>
      <c r="I61" s="36"/>
      <c r="J61" s="11"/>
      <c r="K61" s="36"/>
      <c r="P61" s="11"/>
    </row>
    <row r="62" spans="1:16" ht="13.5">
      <c r="A62" s="8"/>
      <c r="B62" s="11" t="s">
        <v>29</v>
      </c>
      <c r="C62" s="11"/>
      <c r="D62" s="11"/>
      <c r="E62" s="11"/>
      <c r="F62" s="38"/>
      <c r="G62" s="38"/>
      <c r="H62" s="59">
        <v>3758720</v>
      </c>
      <c r="I62" s="60"/>
      <c r="J62" s="11">
        <v>3449000</v>
      </c>
      <c r="K62" s="36"/>
      <c r="L62" s="11">
        <v>3121000</v>
      </c>
      <c r="M62" s="48"/>
      <c r="P62" s="11"/>
    </row>
    <row r="63" spans="1:16" ht="13.5">
      <c r="A63" s="8"/>
      <c r="B63" s="11" t="s">
        <v>37</v>
      </c>
      <c r="C63" s="11"/>
      <c r="D63" s="11"/>
      <c r="E63" s="11"/>
      <c r="F63" s="38"/>
      <c r="G63" s="38"/>
      <c r="H63" s="59">
        <v>2969800</v>
      </c>
      <c r="I63" s="60"/>
      <c r="J63" s="11">
        <v>2500000</v>
      </c>
      <c r="K63" s="36"/>
      <c r="L63" s="11">
        <v>3200000</v>
      </c>
      <c r="M63" s="48"/>
      <c r="P63" s="11"/>
    </row>
    <row r="64" spans="1:16" ht="13.5">
      <c r="A64" s="8"/>
      <c r="B64" s="11" t="s">
        <v>38</v>
      </c>
      <c r="C64" s="11"/>
      <c r="D64" s="11"/>
      <c r="E64" s="11"/>
      <c r="F64" s="38"/>
      <c r="G64" s="38"/>
      <c r="H64" s="61">
        <v>2093445</v>
      </c>
      <c r="I64" s="34"/>
      <c r="J64" s="11">
        <v>3300000</v>
      </c>
      <c r="K64" s="36"/>
      <c r="L64" s="11">
        <v>5500000</v>
      </c>
      <c r="M64" s="48"/>
      <c r="P64" s="11"/>
    </row>
    <row r="65" spans="1:16" ht="13.5">
      <c r="A65" s="51"/>
      <c r="B65" s="11" t="s">
        <v>217</v>
      </c>
      <c r="C65" s="11"/>
      <c r="D65" s="11"/>
      <c r="E65" s="11"/>
      <c r="F65" s="38"/>
      <c r="G65" s="38"/>
      <c r="H65" s="11">
        <v>245804</v>
      </c>
      <c r="I65" s="36"/>
      <c r="J65" s="64">
        <v>240000</v>
      </c>
      <c r="K65" s="36"/>
      <c r="L65" s="64">
        <v>320000</v>
      </c>
      <c r="M65" s="65"/>
      <c r="P65" s="11"/>
    </row>
    <row r="66" spans="1:16" ht="13.5">
      <c r="A66" s="51"/>
      <c r="B66" s="11" t="s">
        <v>218</v>
      </c>
      <c r="C66" s="11"/>
      <c r="D66" s="11"/>
      <c r="E66" s="11"/>
      <c r="F66" s="38"/>
      <c r="G66" s="38"/>
      <c r="H66" s="11">
        <v>0</v>
      </c>
      <c r="I66" s="36"/>
      <c r="J66" s="64">
        <v>10500</v>
      </c>
      <c r="K66" s="36"/>
      <c r="L66" s="64">
        <v>22000</v>
      </c>
      <c r="M66" s="65"/>
      <c r="P66" s="11"/>
    </row>
    <row r="67" spans="1:16" ht="13.5">
      <c r="A67" s="8" t="s">
        <v>39</v>
      </c>
      <c r="B67" s="8"/>
      <c r="C67" s="8"/>
      <c r="D67" s="8"/>
      <c r="E67" s="8"/>
      <c r="F67" s="1"/>
      <c r="G67" s="1"/>
      <c r="H67" s="36">
        <f>SUM(H62:H66)</f>
        <v>9067769</v>
      </c>
      <c r="I67" s="36"/>
      <c r="J67" s="36">
        <f>SUM(J62:J66)</f>
        <v>9499500</v>
      </c>
      <c r="K67" s="36"/>
      <c r="L67" s="36">
        <f>SUM(L62:L66)</f>
        <v>12163000</v>
      </c>
      <c r="M67" s="36"/>
      <c r="P67" s="11"/>
    </row>
    <row r="68" spans="1:16" ht="13.5">
      <c r="A68" s="51"/>
      <c r="B68" s="11"/>
      <c r="C68" s="11"/>
      <c r="D68" s="11"/>
      <c r="E68" s="11"/>
      <c r="F68" s="38"/>
      <c r="G68" s="38"/>
      <c r="H68" s="11"/>
      <c r="I68" s="36"/>
      <c r="J68" s="64"/>
      <c r="K68" s="36"/>
      <c r="L68" s="64"/>
      <c r="M68" s="64"/>
      <c r="P68" s="11"/>
    </row>
    <row r="69" spans="1:16" ht="13.5">
      <c r="A69" s="8" t="s">
        <v>40</v>
      </c>
      <c r="B69" s="8"/>
      <c r="C69" s="8"/>
      <c r="D69" s="8"/>
      <c r="E69" s="8"/>
      <c r="F69" s="1"/>
      <c r="G69" s="1"/>
      <c r="H69" s="36"/>
      <c r="I69" s="36"/>
      <c r="J69" s="11"/>
      <c r="K69" s="36"/>
      <c r="P69" s="11"/>
    </row>
    <row r="70" spans="1:16" ht="13.5">
      <c r="A70" s="8"/>
      <c r="B70" s="38" t="s">
        <v>28</v>
      </c>
      <c r="C70" s="56"/>
      <c r="D70" s="56"/>
      <c r="E70" s="57"/>
      <c r="F70" s="58"/>
      <c r="G70" s="58"/>
      <c r="H70" s="48"/>
      <c r="I70" s="36"/>
      <c r="J70" s="11"/>
      <c r="K70" s="36"/>
      <c r="N70" s="66"/>
      <c r="P70" s="11"/>
    </row>
    <row r="71" spans="1:16" ht="13.5">
      <c r="A71" s="8"/>
      <c r="B71" s="11" t="s">
        <v>29</v>
      </c>
      <c r="C71" s="11"/>
      <c r="D71" s="11"/>
      <c r="E71" s="48"/>
      <c r="F71" s="58"/>
      <c r="G71" s="58"/>
      <c r="H71" s="59">
        <v>64143</v>
      </c>
      <c r="I71" s="60"/>
      <c r="J71" s="11">
        <v>50000</v>
      </c>
      <c r="K71" s="36"/>
      <c r="L71" s="11">
        <v>67000</v>
      </c>
      <c r="M71" s="48"/>
      <c r="P71" s="11"/>
    </row>
    <row r="72" spans="1:256" ht="13.5">
      <c r="A72" s="8" t="s">
        <v>41</v>
      </c>
      <c r="B72" s="8"/>
      <c r="C72" s="8"/>
      <c r="D72" s="8"/>
      <c r="E72" s="8"/>
      <c r="F72" s="8"/>
      <c r="G72" s="8"/>
      <c r="H72" s="51">
        <f>H51+H67+H71</f>
        <v>34475587</v>
      </c>
      <c r="I72" s="51"/>
      <c r="J72" s="51">
        <f>J51+J67+J71</f>
        <v>37193500</v>
      </c>
      <c r="K72" s="51"/>
      <c r="L72" s="51">
        <f>L51+L67+L71</f>
        <v>43723000</v>
      </c>
      <c r="M72" s="51"/>
      <c r="O72" s="37"/>
      <c r="P72" s="11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16" ht="13.5">
      <c r="A73" s="8"/>
      <c r="B73" s="8"/>
      <c r="C73" s="8"/>
      <c r="D73" s="8"/>
      <c r="E73" s="8"/>
      <c r="F73" s="1"/>
      <c r="G73" s="1"/>
      <c r="H73" s="36"/>
      <c r="I73" s="36"/>
      <c r="J73" s="11"/>
      <c r="K73" s="36"/>
      <c r="P73" s="11"/>
    </row>
    <row r="74" spans="1:16" ht="13.5">
      <c r="A74" s="8" t="s">
        <v>42</v>
      </c>
      <c r="B74" s="8"/>
      <c r="C74" s="8"/>
      <c r="D74" s="8"/>
      <c r="E74" s="8"/>
      <c r="F74" s="1"/>
      <c r="G74" s="1"/>
      <c r="H74" s="36"/>
      <c r="I74" s="36"/>
      <c r="J74" s="11"/>
      <c r="K74" s="36"/>
      <c r="P74" s="11"/>
    </row>
    <row r="75" spans="1:16" ht="13.5">
      <c r="A75" s="8"/>
      <c r="B75" s="11" t="s">
        <v>43</v>
      </c>
      <c r="C75" s="56"/>
      <c r="D75" s="56"/>
      <c r="E75" s="57"/>
      <c r="F75" s="58"/>
      <c r="G75" s="58"/>
      <c r="H75" s="48"/>
      <c r="I75" s="36"/>
      <c r="J75" s="11"/>
      <c r="K75" s="36"/>
      <c r="P75" s="11"/>
    </row>
    <row r="76" spans="1:16" ht="13.5">
      <c r="A76" s="8"/>
      <c r="B76" s="11" t="s">
        <v>44</v>
      </c>
      <c r="C76" s="11"/>
      <c r="D76" s="11"/>
      <c r="E76" s="48"/>
      <c r="F76" s="58"/>
      <c r="G76" s="58"/>
      <c r="H76" s="59"/>
      <c r="I76" s="60"/>
      <c r="J76" s="11">
        <v>2013000</v>
      </c>
      <c r="K76" s="36"/>
      <c r="L76" s="11">
        <v>1502000</v>
      </c>
      <c r="M76" s="48"/>
      <c r="P76" s="11"/>
    </row>
    <row r="77" spans="1:16" ht="13.5">
      <c r="A77" s="8"/>
      <c r="B77" s="1" t="s">
        <v>45</v>
      </c>
      <c r="C77" s="1"/>
      <c r="D77" s="1"/>
      <c r="E77" s="1"/>
      <c r="F77" s="35" t="s">
        <v>250</v>
      </c>
      <c r="G77" s="35"/>
      <c r="H77" s="36">
        <v>149803</v>
      </c>
      <c r="I77" s="36"/>
      <c r="J77" s="11">
        <v>170000</v>
      </c>
      <c r="K77" s="36"/>
      <c r="L77" s="11">
        <v>0</v>
      </c>
      <c r="P77" s="11"/>
    </row>
    <row r="78" spans="1:16" ht="13.5">
      <c r="A78" s="8"/>
      <c r="B78" s="1" t="s">
        <v>46</v>
      </c>
      <c r="C78" s="1"/>
      <c r="D78" s="1"/>
      <c r="E78" s="1"/>
      <c r="F78" s="35" t="s">
        <v>251</v>
      </c>
      <c r="G78" s="35"/>
      <c r="H78" s="36">
        <v>280947</v>
      </c>
      <c r="I78" s="36"/>
      <c r="J78" s="11">
        <v>265000</v>
      </c>
      <c r="K78" s="36"/>
      <c r="L78" s="11">
        <v>0</v>
      </c>
      <c r="P78" s="11"/>
    </row>
    <row r="79" spans="1:16" ht="13.5">
      <c r="A79" s="8"/>
      <c r="B79" s="1" t="s">
        <v>47</v>
      </c>
      <c r="C79" s="1"/>
      <c r="D79" s="1"/>
      <c r="E79" s="1"/>
      <c r="F79" s="35" t="s">
        <v>252</v>
      </c>
      <c r="G79" s="35"/>
      <c r="H79" s="36">
        <v>35250</v>
      </c>
      <c r="I79" s="36"/>
      <c r="J79" s="11">
        <v>32000</v>
      </c>
      <c r="K79" s="36"/>
      <c r="L79" s="11">
        <v>0</v>
      </c>
      <c r="N79" s="67"/>
      <c r="P79" s="11"/>
    </row>
    <row r="80" spans="1:256" ht="13.5">
      <c r="A80" s="8" t="s">
        <v>48</v>
      </c>
      <c r="B80" s="8"/>
      <c r="C80" s="8"/>
      <c r="D80" s="8"/>
      <c r="E80" s="8"/>
      <c r="F80" s="8"/>
      <c r="G80" s="8"/>
      <c r="H80" s="51">
        <f>SUM(H76:H79)</f>
        <v>466000</v>
      </c>
      <c r="I80" s="51"/>
      <c r="J80" s="30">
        <f>SUM(J76:J79)</f>
        <v>2480000</v>
      </c>
      <c r="K80" s="51"/>
      <c r="L80" s="30">
        <f>SUM(L76:L79)</f>
        <v>1502000</v>
      </c>
      <c r="M80" s="30"/>
      <c r="O80" s="37"/>
      <c r="P80" s="11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16" ht="13.5">
      <c r="A81" s="8"/>
      <c r="B81" s="1"/>
      <c r="C81" s="1"/>
      <c r="D81" s="1"/>
      <c r="E81" s="1"/>
      <c r="F81" s="1"/>
      <c r="G81" s="1"/>
      <c r="H81" s="36"/>
      <c r="I81" s="36"/>
      <c r="J81" s="11"/>
      <c r="K81" s="36"/>
      <c r="P81" s="11"/>
    </row>
    <row r="82" spans="1:16" ht="13.5">
      <c r="A82" s="8" t="s">
        <v>49</v>
      </c>
      <c r="B82" s="8"/>
      <c r="C82" s="8"/>
      <c r="D82" s="8"/>
      <c r="E82" s="8"/>
      <c r="F82" s="1"/>
      <c r="G82" s="1"/>
      <c r="H82" s="36"/>
      <c r="I82" s="36"/>
      <c r="J82" s="11"/>
      <c r="K82" s="36"/>
      <c r="P82" s="11"/>
    </row>
    <row r="83" spans="1:16" ht="13.5">
      <c r="A83" s="8"/>
      <c r="B83" s="1" t="s">
        <v>50</v>
      </c>
      <c r="C83" s="1"/>
      <c r="D83" s="1"/>
      <c r="E83" s="1"/>
      <c r="F83" s="1"/>
      <c r="G83" s="1"/>
      <c r="H83" s="36"/>
      <c r="I83" s="36"/>
      <c r="J83" s="11"/>
      <c r="K83" s="36"/>
      <c r="P83" s="11"/>
    </row>
    <row r="84" spans="1:16" ht="13.5">
      <c r="A84" s="8"/>
      <c r="B84" s="1"/>
      <c r="C84" s="1" t="s">
        <v>51</v>
      </c>
      <c r="D84" s="1"/>
      <c r="E84" s="1"/>
      <c r="F84" s="35" t="s">
        <v>253</v>
      </c>
      <c r="G84" s="35"/>
      <c r="H84" s="36">
        <v>1072047.1</v>
      </c>
      <c r="I84" s="36"/>
      <c r="J84" s="11">
        <v>900000</v>
      </c>
      <c r="K84" s="36"/>
      <c r="L84" s="11">
        <v>0</v>
      </c>
      <c r="M84" s="48"/>
      <c r="P84" s="11"/>
    </row>
    <row r="86" spans="1:16" ht="13.5">
      <c r="A86" s="8"/>
      <c r="B86" s="1"/>
      <c r="C86" s="1" t="s">
        <v>52</v>
      </c>
      <c r="D86" s="1"/>
      <c r="E86" s="1"/>
      <c r="F86" s="1"/>
      <c r="G86" s="1"/>
      <c r="H86" s="36"/>
      <c r="I86" s="36"/>
      <c r="J86" s="11"/>
      <c r="K86" s="36"/>
      <c r="P86" s="11"/>
    </row>
    <row r="87" spans="1:16" ht="13.5">
      <c r="A87" s="8"/>
      <c r="B87" s="36"/>
      <c r="C87" s="36"/>
      <c r="D87" s="36" t="s">
        <v>32</v>
      </c>
      <c r="E87" s="36"/>
      <c r="F87" s="35" t="s">
        <v>254</v>
      </c>
      <c r="G87" s="35"/>
      <c r="H87" s="36">
        <v>40000</v>
      </c>
      <c r="I87" s="36"/>
      <c r="J87" s="11">
        <v>37000</v>
      </c>
      <c r="K87" s="36"/>
      <c r="L87" s="11">
        <v>40000</v>
      </c>
      <c r="P87" s="11"/>
    </row>
    <row r="88" spans="1:16" ht="13.5">
      <c r="A88" s="8"/>
      <c r="B88" s="36"/>
      <c r="C88" s="36"/>
      <c r="D88" s="36" t="s">
        <v>53</v>
      </c>
      <c r="E88" s="36"/>
      <c r="F88" s="1"/>
      <c r="G88" s="1"/>
      <c r="H88" s="36"/>
      <c r="I88" s="36"/>
      <c r="J88" s="11"/>
      <c r="K88" s="36"/>
      <c r="P88" s="11"/>
    </row>
    <row r="89" spans="1:16" ht="13.5">
      <c r="A89" s="8"/>
      <c r="B89" s="36"/>
      <c r="C89" s="36"/>
      <c r="D89" s="36" t="s">
        <v>54</v>
      </c>
      <c r="E89" s="36"/>
      <c r="F89" s="35" t="s">
        <v>255</v>
      </c>
      <c r="G89" s="35"/>
      <c r="H89" s="36">
        <v>18810</v>
      </c>
      <c r="I89" s="36"/>
      <c r="J89" s="11">
        <v>17000</v>
      </c>
      <c r="K89" s="36"/>
      <c r="L89" s="11">
        <v>19000</v>
      </c>
      <c r="P89" s="11"/>
    </row>
    <row r="90" spans="1:16" ht="13.5">
      <c r="A90" s="8"/>
      <c r="B90" s="36"/>
      <c r="C90" s="36"/>
      <c r="D90" s="36" t="s">
        <v>55</v>
      </c>
      <c r="E90" s="36"/>
      <c r="F90" s="35" t="s">
        <v>256</v>
      </c>
      <c r="G90" s="35"/>
      <c r="H90" s="36">
        <v>47040</v>
      </c>
      <c r="I90" s="36"/>
      <c r="J90" s="11">
        <v>50000</v>
      </c>
      <c r="K90" s="36"/>
      <c r="L90" s="11">
        <v>55000</v>
      </c>
      <c r="P90" s="11"/>
    </row>
    <row r="91" spans="1:16" ht="13.5">
      <c r="A91" s="8"/>
      <c r="B91" s="36"/>
      <c r="C91" s="36"/>
      <c r="D91" s="36" t="s">
        <v>56</v>
      </c>
      <c r="E91" s="36"/>
      <c r="F91" s="35" t="s">
        <v>257</v>
      </c>
      <c r="G91" s="35"/>
      <c r="H91" s="36">
        <v>3058</v>
      </c>
      <c r="I91" s="36"/>
      <c r="J91" s="11">
        <v>2000</v>
      </c>
      <c r="K91" s="36"/>
      <c r="L91" s="11">
        <v>2000</v>
      </c>
      <c r="P91" s="11"/>
    </row>
    <row r="92" spans="1:16" ht="13.5">
      <c r="A92" s="8"/>
      <c r="B92" s="1"/>
      <c r="C92" s="1"/>
      <c r="D92" s="1" t="s">
        <v>57</v>
      </c>
      <c r="E92" s="1"/>
      <c r="F92" s="35" t="s">
        <v>258</v>
      </c>
      <c r="G92" s="35"/>
      <c r="H92" s="36">
        <v>22290</v>
      </c>
      <c r="I92" s="36"/>
      <c r="J92" s="11">
        <v>23000</v>
      </c>
      <c r="K92" s="36"/>
      <c r="L92" s="11">
        <v>25000</v>
      </c>
      <c r="P92" s="11"/>
    </row>
    <row r="93" spans="1:16" ht="13.5">
      <c r="A93" s="8"/>
      <c r="B93" s="1"/>
      <c r="C93" s="1"/>
      <c r="D93" s="55" t="s">
        <v>58</v>
      </c>
      <c r="E93" s="55"/>
      <c r="F93" s="35" t="s">
        <v>259</v>
      </c>
      <c r="G93" s="35"/>
      <c r="H93" s="36">
        <v>32120.14</v>
      </c>
      <c r="I93" s="36"/>
      <c r="J93" s="62">
        <v>34000</v>
      </c>
      <c r="K93" s="34"/>
      <c r="L93" s="62">
        <v>32000</v>
      </c>
      <c r="M93" s="62"/>
      <c r="P93" s="11"/>
    </row>
    <row r="94" spans="1:16" ht="13.5">
      <c r="A94" s="8"/>
      <c r="B94" s="1"/>
      <c r="C94" s="1"/>
      <c r="D94" s="1" t="s">
        <v>59</v>
      </c>
      <c r="E94" s="1"/>
      <c r="F94" s="1"/>
      <c r="G94" s="1"/>
      <c r="H94" s="36">
        <f>SUM(H84:H93)</f>
        <v>1235365.24</v>
      </c>
      <c r="I94" s="36"/>
      <c r="J94" s="11">
        <f>SUM(J84:J93)</f>
        <v>1063000</v>
      </c>
      <c r="K94" s="36"/>
      <c r="L94" s="11">
        <f>SUM(L84:L93)</f>
        <v>173000</v>
      </c>
      <c r="P94" s="11"/>
    </row>
    <row r="95" spans="1:16" ht="13.5">
      <c r="A95" s="8"/>
      <c r="B95" s="1"/>
      <c r="C95" s="1"/>
      <c r="D95" s="1"/>
      <c r="E95" s="1"/>
      <c r="F95" s="1"/>
      <c r="G95" s="1"/>
      <c r="H95" s="36"/>
      <c r="I95" s="36"/>
      <c r="J95" s="11"/>
      <c r="K95" s="36"/>
      <c r="P95" s="11"/>
    </row>
    <row r="96" spans="1:16" ht="13.5">
      <c r="A96" s="8"/>
      <c r="B96" s="1" t="s">
        <v>60</v>
      </c>
      <c r="C96" s="1"/>
      <c r="D96" s="1"/>
      <c r="E96" s="1"/>
      <c r="F96" s="35" t="s">
        <v>260</v>
      </c>
      <c r="G96" s="35"/>
      <c r="H96" s="36">
        <v>20707.52</v>
      </c>
      <c r="I96" s="36"/>
      <c r="J96" s="11">
        <v>51000</v>
      </c>
      <c r="K96" s="36"/>
      <c r="L96" s="11">
        <v>0</v>
      </c>
      <c r="M96" s="48"/>
      <c r="P96" s="11"/>
    </row>
    <row r="97" spans="1:16" ht="13.5">
      <c r="A97" s="8"/>
      <c r="B97" s="1"/>
      <c r="C97" s="1"/>
      <c r="D97" s="1"/>
      <c r="E97" s="1"/>
      <c r="F97" s="35"/>
      <c r="G97" s="35"/>
      <c r="H97" s="36"/>
      <c r="I97" s="36"/>
      <c r="J97" s="11"/>
      <c r="K97" s="36"/>
      <c r="P97" s="11"/>
    </row>
    <row r="98" spans="1:16" ht="13.5">
      <c r="A98" s="8"/>
      <c r="B98" s="1" t="s">
        <v>61</v>
      </c>
      <c r="C98" s="1"/>
      <c r="D98" s="1"/>
      <c r="E98" s="1"/>
      <c r="F98" s="35" t="s">
        <v>261</v>
      </c>
      <c r="G98" s="35"/>
      <c r="H98" s="36">
        <v>4956.39</v>
      </c>
      <c r="I98" s="36"/>
      <c r="J98" s="11">
        <v>5000</v>
      </c>
      <c r="K98" s="34"/>
      <c r="L98" s="11">
        <v>0</v>
      </c>
      <c r="M98" s="48"/>
      <c r="P98" s="11"/>
    </row>
    <row r="99" spans="1:16" ht="13.5">
      <c r="A99" s="8"/>
      <c r="B99" s="1"/>
      <c r="C99" s="1"/>
      <c r="D99" s="1"/>
      <c r="E99" s="1"/>
      <c r="F99" s="1"/>
      <c r="G99" s="1"/>
      <c r="H99" s="36"/>
      <c r="I99" s="36"/>
      <c r="J99" s="11"/>
      <c r="K99" s="36"/>
      <c r="P99" s="11"/>
    </row>
    <row r="100" spans="1:16" ht="13.5">
      <c r="A100" s="8"/>
      <c r="B100" s="36" t="s">
        <v>62</v>
      </c>
      <c r="C100" s="36"/>
      <c r="D100" s="36"/>
      <c r="E100" s="36"/>
      <c r="F100" s="35" t="s">
        <v>262</v>
      </c>
      <c r="G100" s="35"/>
      <c r="H100" s="36">
        <v>13865.23</v>
      </c>
      <c r="I100" s="36"/>
      <c r="J100" s="11">
        <v>36000</v>
      </c>
      <c r="K100" s="36"/>
      <c r="L100" s="11">
        <v>0</v>
      </c>
      <c r="M100" s="48"/>
      <c r="P100" s="11"/>
    </row>
    <row r="101" spans="1:16" ht="13.5">
      <c r="A101" s="8"/>
      <c r="B101" s="1" t="s">
        <v>51</v>
      </c>
      <c r="D101" s="36"/>
      <c r="E101" s="36"/>
      <c r="F101" s="35"/>
      <c r="G101" s="35"/>
      <c r="H101" s="36"/>
      <c r="I101" s="36"/>
      <c r="J101" s="11"/>
      <c r="K101" s="36"/>
      <c r="M101" s="48"/>
      <c r="P101" s="11"/>
    </row>
    <row r="102" spans="1:16" ht="13.5">
      <c r="A102" s="8"/>
      <c r="B102" s="1"/>
      <c r="C102" s="1" t="s">
        <v>385</v>
      </c>
      <c r="E102" s="1"/>
      <c r="F102" s="35"/>
      <c r="G102" s="35"/>
      <c r="H102" s="36">
        <v>0</v>
      </c>
      <c r="I102" s="36"/>
      <c r="J102" s="11">
        <v>0</v>
      </c>
      <c r="K102" s="36"/>
      <c r="L102" s="11">
        <v>713000</v>
      </c>
      <c r="M102" s="48"/>
      <c r="P102" s="11"/>
    </row>
    <row r="103" spans="1:16" ht="13.5">
      <c r="A103" s="8"/>
      <c r="B103" s="1"/>
      <c r="C103" s="1" t="s">
        <v>386</v>
      </c>
      <c r="E103" s="1"/>
      <c r="F103" s="35"/>
      <c r="G103" s="35"/>
      <c r="H103" s="36">
        <v>0</v>
      </c>
      <c r="I103" s="36"/>
      <c r="J103" s="11">
        <v>0</v>
      </c>
      <c r="K103" s="36"/>
      <c r="L103" s="11">
        <v>460000</v>
      </c>
      <c r="M103" s="48"/>
      <c r="P103" s="11"/>
    </row>
    <row r="104" spans="1:16" ht="13.5">
      <c r="A104" s="8"/>
      <c r="B104" s="1"/>
      <c r="C104" s="1"/>
      <c r="D104" s="1" t="s">
        <v>470</v>
      </c>
      <c r="E104" s="1"/>
      <c r="F104" s="35"/>
      <c r="G104" s="35"/>
      <c r="H104" s="36">
        <f>SUM(H102:H103)</f>
        <v>0</v>
      </c>
      <c r="I104" s="36"/>
      <c r="J104" s="11">
        <f>SUM(J102:J103)</f>
        <v>0</v>
      </c>
      <c r="K104" s="36"/>
      <c r="L104" s="11">
        <f>SUM(L102:L103)</f>
        <v>1173000</v>
      </c>
      <c r="M104" s="48"/>
      <c r="P104" s="11"/>
    </row>
    <row r="105" spans="1:16" ht="13.5">
      <c r="A105" s="8" t="s">
        <v>463</v>
      </c>
      <c r="B105" s="36"/>
      <c r="C105" s="36"/>
      <c r="D105" s="36"/>
      <c r="E105" s="36"/>
      <c r="F105" s="1"/>
      <c r="G105" s="1"/>
      <c r="H105" s="51">
        <f>H100+H98+H96+H94</f>
        <v>1274894.38</v>
      </c>
      <c r="I105" s="51"/>
      <c r="J105" s="30">
        <f>+J100+J98+J96+J94</f>
        <v>1155000</v>
      </c>
      <c r="K105" s="51"/>
      <c r="L105" s="30">
        <f>+L100+L98+L96+L94+L102+L103</f>
        <v>1346000</v>
      </c>
      <c r="M105" s="30"/>
      <c r="N105" s="68"/>
      <c r="O105" s="37"/>
      <c r="P105" s="11"/>
    </row>
    <row r="106" spans="1:16" ht="13.5">
      <c r="A106" s="8"/>
      <c r="B106" s="36"/>
      <c r="C106" s="36"/>
      <c r="D106" s="36"/>
      <c r="E106" s="36"/>
      <c r="F106" s="1"/>
      <c r="G106" s="1"/>
      <c r="H106" s="36"/>
      <c r="I106" s="36"/>
      <c r="J106" s="11"/>
      <c r="K106" s="36"/>
      <c r="P106" s="11"/>
    </row>
    <row r="107" spans="1:16" ht="13.5">
      <c r="A107" s="51" t="s">
        <v>63</v>
      </c>
      <c r="B107" s="36"/>
      <c r="C107" s="36"/>
      <c r="D107" s="36"/>
      <c r="E107" s="36"/>
      <c r="F107" s="1"/>
      <c r="G107" s="1"/>
      <c r="H107" s="36"/>
      <c r="I107" s="36"/>
      <c r="J107" s="11"/>
      <c r="K107" s="36"/>
      <c r="P107" s="11"/>
    </row>
    <row r="108" spans="1:16" ht="13.5">
      <c r="A108" s="8"/>
      <c r="B108" s="1" t="s">
        <v>64</v>
      </c>
      <c r="C108" s="1"/>
      <c r="D108" s="1"/>
      <c r="E108" s="1"/>
      <c r="F108" s="1"/>
      <c r="G108" s="1"/>
      <c r="H108" s="36"/>
      <c r="I108" s="36"/>
      <c r="J108" s="11"/>
      <c r="K108" s="36"/>
      <c r="P108" s="11"/>
    </row>
    <row r="109" spans="1:16" ht="13.5">
      <c r="A109" s="8"/>
      <c r="B109" s="1"/>
      <c r="C109" s="36" t="s">
        <v>65</v>
      </c>
      <c r="D109" s="36"/>
      <c r="E109" s="36"/>
      <c r="F109" s="35" t="s">
        <v>263</v>
      </c>
      <c r="G109" s="35"/>
      <c r="H109" s="36">
        <v>184019.21</v>
      </c>
      <c r="I109" s="36"/>
      <c r="J109" s="11">
        <v>156000</v>
      </c>
      <c r="K109" s="36"/>
      <c r="L109" s="11">
        <v>147000</v>
      </c>
      <c r="P109" s="11"/>
    </row>
    <row r="110" spans="1:16" ht="13.5">
      <c r="A110" s="8"/>
      <c r="B110" s="1"/>
      <c r="C110" s="36" t="s">
        <v>66</v>
      </c>
      <c r="D110" s="36"/>
      <c r="E110" s="36"/>
      <c r="F110" s="35" t="s">
        <v>264</v>
      </c>
      <c r="G110" s="35"/>
      <c r="H110" s="36">
        <v>148107.41</v>
      </c>
      <c r="I110" s="36"/>
      <c r="J110" s="11">
        <v>155000</v>
      </c>
      <c r="K110" s="36"/>
      <c r="L110" s="11">
        <v>139000</v>
      </c>
      <c r="P110" s="11"/>
    </row>
    <row r="111" spans="1:16" ht="13.5">
      <c r="A111" s="8"/>
      <c r="B111" s="1"/>
      <c r="C111" s="1" t="s">
        <v>67</v>
      </c>
      <c r="D111" s="1"/>
      <c r="E111" s="1"/>
      <c r="F111" s="35" t="s">
        <v>265</v>
      </c>
      <c r="G111" s="35"/>
      <c r="H111" s="36">
        <v>50917.21</v>
      </c>
      <c r="I111" s="36"/>
      <c r="J111" s="11">
        <v>35000</v>
      </c>
      <c r="K111" s="36"/>
      <c r="L111" s="11">
        <v>60000</v>
      </c>
      <c r="P111" s="11"/>
    </row>
    <row r="112" spans="1:16" ht="13.5">
      <c r="A112" s="8"/>
      <c r="B112" s="1"/>
      <c r="C112" s="1"/>
      <c r="D112" s="1" t="s">
        <v>68</v>
      </c>
      <c r="E112" s="1"/>
      <c r="F112" s="1"/>
      <c r="G112" s="1"/>
      <c r="H112" s="36">
        <f>SUM(H109:H111)</f>
        <v>383043.83</v>
      </c>
      <c r="I112" s="36"/>
      <c r="J112" s="36">
        <f>SUM(J109:J111)</f>
        <v>346000</v>
      </c>
      <c r="K112" s="36"/>
      <c r="L112" s="36">
        <f>SUM(L109:L111)</f>
        <v>346000</v>
      </c>
      <c r="M112" s="36"/>
      <c r="P112" s="11"/>
    </row>
    <row r="113" spans="1:16" ht="13.5">
      <c r="A113" s="8"/>
      <c r="B113" s="1"/>
      <c r="C113" s="1"/>
      <c r="D113" s="1"/>
      <c r="E113" s="1"/>
      <c r="F113" s="1"/>
      <c r="G113" s="1"/>
      <c r="H113" s="36"/>
      <c r="I113" s="36"/>
      <c r="J113" s="36"/>
      <c r="K113" s="36"/>
      <c r="L113" s="36"/>
      <c r="M113" s="36"/>
      <c r="P113" s="11"/>
    </row>
    <row r="114" spans="1:16" ht="13.5">
      <c r="A114" s="8"/>
      <c r="B114" s="1"/>
      <c r="C114" s="1"/>
      <c r="D114" s="1"/>
      <c r="E114" s="1"/>
      <c r="F114" s="1"/>
      <c r="G114" s="1"/>
      <c r="H114" s="36"/>
      <c r="I114" s="36"/>
      <c r="J114" s="36"/>
      <c r="K114" s="36"/>
      <c r="L114" s="36"/>
      <c r="M114" s="36"/>
      <c r="P114" s="11"/>
    </row>
    <row r="115" spans="1:16" ht="13.5">
      <c r="A115" s="8"/>
      <c r="B115" s="1"/>
      <c r="C115" s="1"/>
      <c r="D115" s="1"/>
      <c r="E115" s="1"/>
      <c r="F115" s="1"/>
      <c r="G115" s="1"/>
      <c r="H115" s="36"/>
      <c r="I115" s="36"/>
      <c r="J115" s="36"/>
      <c r="K115" s="36"/>
      <c r="L115" s="36"/>
      <c r="M115" s="36"/>
      <c r="P115" s="11"/>
    </row>
    <row r="116" spans="1:16" ht="13.5">
      <c r="A116" s="51" t="s">
        <v>465</v>
      </c>
      <c r="B116" s="1"/>
      <c r="C116" s="1"/>
      <c r="D116" s="1"/>
      <c r="E116" s="1"/>
      <c r="F116" s="1"/>
      <c r="G116" s="1"/>
      <c r="H116" s="36"/>
      <c r="I116" s="36"/>
      <c r="J116" s="36"/>
      <c r="K116" s="36"/>
      <c r="L116" s="36"/>
      <c r="M116" s="36"/>
      <c r="P116" s="11"/>
    </row>
    <row r="117" spans="1:16" ht="13.5">
      <c r="A117" s="8"/>
      <c r="B117" s="1" t="s">
        <v>420</v>
      </c>
      <c r="C117" s="1"/>
      <c r="D117" s="1"/>
      <c r="E117" s="1"/>
      <c r="F117" s="1"/>
      <c r="G117" s="1"/>
      <c r="H117" s="36"/>
      <c r="I117" s="36"/>
      <c r="J117" s="36"/>
      <c r="K117" s="36"/>
      <c r="L117" s="36"/>
      <c r="M117" s="36"/>
      <c r="P117" s="11"/>
    </row>
    <row r="118" spans="1:16" ht="13.5">
      <c r="A118" s="8"/>
      <c r="B118" s="1"/>
      <c r="C118" s="1" t="s">
        <v>421</v>
      </c>
      <c r="D118" s="1"/>
      <c r="E118" s="1"/>
      <c r="F118" s="1" t="s">
        <v>443</v>
      </c>
      <c r="G118" s="1"/>
      <c r="H118" s="36">
        <v>0</v>
      </c>
      <c r="I118" s="36"/>
      <c r="J118" s="36">
        <v>0</v>
      </c>
      <c r="K118" s="36"/>
      <c r="L118" s="36">
        <v>179000</v>
      </c>
      <c r="M118" s="36"/>
      <c r="P118" s="11"/>
    </row>
    <row r="119" spans="1:16" ht="13.5">
      <c r="A119" s="8"/>
      <c r="B119" s="1"/>
      <c r="C119" s="1" t="s">
        <v>422</v>
      </c>
      <c r="D119" s="1"/>
      <c r="E119" s="1"/>
      <c r="F119" s="1" t="s">
        <v>423</v>
      </c>
      <c r="G119" s="1"/>
      <c r="H119" s="36">
        <v>0</v>
      </c>
      <c r="I119" s="36"/>
      <c r="J119" s="36">
        <v>0</v>
      </c>
      <c r="K119" s="36"/>
      <c r="L119" s="36">
        <v>17000</v>
      </c>
      <c r="M119" s="36"/>
      <c r="P119" s="11"/>
    </row>
    <row r="120" spans="1:16" ht="13.5">
      <c r="A120" s="8"/>
      <c r="B120" s="1"/>
      <c r="C120" s="1" t="s">
        <v>424</v>
      </c>
      <c r="D120" s="1"/>
      <c r="E120" s="1"/>
      <c r="F120" s="1" t="s">
        <v>425</v>
      </c>
      <c r="G120" s="1"/>
      <c r="H120" s="36">
        <v>0</v>
      </c>
      <c r="I120" s="36"/>
      <c r="J120" s="36">
        <v>0</v>
      </c>
      <c r="K120" s="36"/>
      <c r="L120" s="36">
        <v>7000</v>
      </c>
      <c r="M120" s="36"/>
      <c r="P120" s="11"/>
    </row>
    <row r="121" spans="1:16" ht="13.5">
      <c r="A121" s="8"/>
      <c r="B121" s="1"/>
      <c r="C121" s="1" t="s">
        <v>426</v>
      </c>
      <c r="D121" s="1"/>
      <c r="E121" s="1"/>
      <c r="F121" s="1" t="s">
        <v>427</v>
      </c>
      <c r="G121" s="1"/>
      <c r="H121" s="36">
        <v>0</v>
      </c>
      <c r="I121" s="36"/>
      <c r="J121" s="36">
        <v>0</v>
      </c>
      <c r="K121" s="36"/>
      <c r="L121" s="36">
        <v>28000</v>
      </c>
      <c r="M121" s="36"/>
      <c r="P121" s="11"/>
    </row>
    <row r="122" spans="1:16" ht="13.5">
      <c r="A122" s="8"/>
      <c r="B122" s="1"/>
      <c r="C122" s="1" t="s">
        <v>428</v>
      </c>
      <c r="D122" s="1"/>
      <c r="E122" s="1"/>
      <c r="F122" s="1" t="s">
        <v>429</v>
      </c>
      <c r="G122" s="1"/>
      <c r="H122" s="36">
        <v>0</v>
      </c>
      <c r="I122" s="36"/>
      <c r="J122" s="36">
        <v>0</v>
      </c>
      <c r="K122" s="36"/>
      <c r="L122" s="36">
        <v>19000</v>
      </c>
      <c r="M122" s="36"/>
      <c r="P122" s="11"/>
    </row>
    <row r="123" spans="1:16" ht="13.5">
      <c r="A123" s="8"/>
      <c r="B123" s="1"/>
      <c r="C123" s="1" t="s">
        <v>398</v>
      </c>
      <c r="D123" s="1"/>
      <c r="E123" s="1"/>
      <c r="F123" s="1" t="s">
        <v>430</v>
      </c>
      <c r="G123" s="1"/>
      <c r="H123" s="36">
        <v>0</v>
      </c>
      <c r="I123" s="36"/>
      <c r="J123" s="36">
        <v>0</v>
      </c>
      <c r="K123" s="36"/>
      <c r="L123" s="36">
        <v>2000</v>
      </c>
      <c r="M123" s="36"/>
      <c r="P123" s="11"/>
    </row>
    <row r="124" spans="1:16" ht="13.5">
      <c r="A124" s="8"/>
      <c r="B124" s="1"/>
      <c r="C124" s="1"/>
      <c r="D124" s="1" t="s">
        <v>431</v>
      </c>
      <c r="E124" s="1"/>
      <c r="F124" s="1"/>
      <c r="G124" s="1"/>
      <c r="H124" s="36">
        <f>SUM(H118:H123)</f>
        <v>0</v>
      </c>
      <c r="I124" s="36"/>
      <c r="J124" s="36">
        <f>SUM(J118:J123)</f>
        <v>0</v>
      </c>
      <c r="K124" s="36"/>
      <c r="L124" s="36">
        <f>SUM(L118:L123)</f>
        <v>252000</v>
      </c>
      <c r="M124" s="36"/>
      <c r="P124" s="11"/>
    </row>
    <row r="125" spans="1:16" ht="13.5">
      <c r="A125" s="8"/>
      <c r="B125" s="1"/>
      <c r="C125" s="1"/>
      <c r="D125" s="1"/>
      <c r="E125" s="1"/>
      <c r="F125" s="1"/>
      <c r="G125" s="1"/>
      <c r="H125" s="36"/>
      <c r="I125" s="36"/>
      <c r="J125" s="11"/>
      <c r="K125" s="36"/>
      <c r="P125" s="11"/>
    </row>
    <row r="126" spans="1:16" ht="13.5">
      <c r="A126" s="8"/>
      <c r="B126" s="1" t="s">
        <v>69</v>
      </c>
      <c r="C126" s="1"/>
      <c r="D126" s="1"/>
      <c r="E126" s="1"/>
      <c r="F126" s="1"/>
      <c r="G126" s="1"/>
      <c r="H126" s="36"/>
      <c r="I126" s="36"/>
      <c r="J126" s="11"/>
      <c r="K126" s="36"/>
      <c r="P126" s="11"/>
    </row>
    <row r="127" spans="1:16" ht="13.5">
      <c r="A127" s="8"/>
      <c r="B127" s="36"/>
      <c r="C127" s="36" t="s">
        <v>70</v>
      </c>
      <c r="D127" s="36"/>
      <c r="E127" s="36"/>
      <c r="F127" s="35" t="s">
        <v>266</v>
      </c>
      <c r="G127" s="35"/>
      <c r="H127" s="36">
        <v>409335</v>
      </c>
      <c r="I127" s="36"/>
      <c r="J127" s="11">
        <v>350000</v>
      </c>
      <c r="K127" s="36"/>
      <c r="L127" s="11">
        <v>402000</v>
      </c>
      <c r="P127" s="11"/>
    </row>
    <row r="128" spans="1:16" ht="13.5">
      <c r="A128" s="8"/>
      <c r="B128" s="36"/>
      <c r="C128" s="36" t="s">
        <v>460</v>
      </c>
      <c r="D128" s="36"/>
      <c r="E128" s="36"/>
      <c r="F128" s="35" t="s">
        <v>268</v>
      </c>
      <c r="G128" s="35"/>
      <c r="H128" s="36">
        <v>82545</v>
      </c>
      <c r="I128" s="36"/>
      <c r="J128" s="11">
        <v>70000</v>
      </c>
      <c r="K128" s="36"/>
      <c r="L128" s="11">
        <v>65000</v>
      </c>
      <c r="P128" s="11"/>
    </row>
    <row r="129" spans="1:16" ht="13.5">
      <c r="A129" s="8"/>
      <c r="B129" s="36"/>
      <c r="C129" s="36" t="s">
        <v>76</v>
      </c>
      <c r="D129" s="36"/>
      <c r="E129" s="36"/>
      <c r="F129" s="35" t="s">
        <v>269</v>
      </c>
      <c r="G129" s="35"/>
      <c r="H129" s="36">
        <v>6021</v>
      </c>
      <c r="I129" s="36"/>
      <c r="J129" s="11">
        <v>5000</v>
      </c>
      <c r="K129" s="36"/>
      <c r="L129" s="11">
        <v>6000</v>
      </c>
      <c r="P129" s="11"/>
    </row>
    <row r="130" spans="1:16" ht="13.5">
      <c r="A130" s="8"/>
      <c r="B130" s="36"/>
      <c r="C130" s="1" t="s">
        <v>83</v>
      </c>
      <c r="D130" s="1"/>
      <c r="E130" s="1"/>
      <c r="F130" s="35" t="s">
        <v>277</v>
      </c>
      <c r="G130" s="35"/>
      <c r="H130" s="36">
        <v>2333</v>
      </c>
      <c r="I130" s="36"/>
      <c r="J130" s="11">
        <v>2000</v>
      </c>
      <c r="K130" s="36"/>
      <c r="L130" s="11">
        <v>3000</v>
      </c>
      <c r="P130" s="11"/>
    </row>
    <row r="131" spans="1:16" ht="13.5">
      <c r="A131" s="8"/>
      <c r="B131" s="36"/>
      <c r="C131" s="36" t="s">
        <v>91</v>
      </c>
      <c r="D131" s="36"/>
      <c r="E131" s="36"/>
      <c r="F131" s="35" t="s">
        <v>288</v>
      </c>
      <c r="G131" s="35"/>
      <c r="H131" s="36">
        <v>122331</v>
      </c>
      <c r="I131" s="36"/>
      <c r="J131" s="11">
        <v>120000</v>
      </c>
      <c r="K131" s="36"/>
      <c r="L131" s="11">
        <v>120000</v>
      </c>
      <c r="P131" s="11"/>
    </row>
    <row r="132" spans="1:16" ht="13.5">
      <c r="A132" s="8"/>
      <c r="B132" s="36"/>
      <c r="C132" s="1" t="s">
        <v>435</v>
      </c>
      <c r="D132" s="1"/>
      <c r="E132" s="1"/>
      <c r="F132" s="35" t="s">
        <v>271</v>
      </c>
      <c r="G132" s="35"/>
      <c r="H132" s="36">
        <v>3719</v>
      </c>
      <c r="I132" s="36"/>
      <c r="J132" s="11">
        <v>3000</v>
      </c>
      <c r="K132" s="36"/>
      <c r="L132" s="11">
        <v>1000</v>
      </c>
      <c r="P132" s="11"/>
    </row>
    <row r="133" spans="1:16" ht="13.5">
      <c r="A133" s="8"/>
      <c r="B133" s="36"/>
      <c r="C133" s="1" t="s">
        <v>436</v>
      </c>
      <c r="D133" s="1"/>
      <c r="E133" s="1"/>
      <c r="F133" s="69" t="s">
        <v>437</v>
      </c>
      <c r="G133" s="35"/>
      <c r="H133" s="36">
        <v>0</v>
      </c>
      <c r="I133" s="36"/>
      <c r="J133" s="11">
        <v>0</v>
      </c>
      <c r="K133" s="36"/>
      <c r="L133" s="11">
        <v>1000</v>
      </c>
      <c r="P133" s="11"/>
    </row>
    <row r="134" spans="1:16" ht="13.5">
      <c r="A134" s="8"/>
      <c r="B134" s="36"/>
      <c r="C134" s="1" t="s">
        <v>79</v>
      </c>
      <c r="D134" s="1"/>
      <c r="E134" s="1"/>
      <c r="F134" s="35" t="s">
        <v>273</v>
      </c>
      <c r="G134" s="35"/>
      <c r="H134" s="36">
        <v>1465</v>
      </c>
      <c r="I134" s="36"/>
      <c r="J134" s="11">
        <v>1000</v>
      </c>
      <c r="K134" s="36"/>
      <c r="L134" s="11">
        <v>1000</v>
      </c>
      <c r="P134" s="11"/>
    </row>
    <row r="135" spans="1:16" ht="13.5">
      <c r="A135" s="8"/>
      <c r="B135" s="1"/>
      <c r="C135" s="36" t="s">
        <v>92</v>
      </c>
      <c r="D135" s="36"/>
      <c r="E135" s="36"/>
      <c r="F135" s="35" t="s">
        <v>289</v>
      </c>
      <c r="G135" s="35"/>
      <c r="H135" s="36">
        <v>0</v>
      </c>
      <c r="I135" s="36"/>
      <c r="J135" s="11">
        <v>350000</v>
      </c>
      <c r="K135" s="36"/>
      <c r="L135" s="11">
        <v>280000</v>
      </c>
      <c r="P135" s="11"/>
    </row>
    <row r="136" spans="1:16" ht="13.5">
      <c r="A136" s="8"/>
      <c r="B136" s="1"/>
      <c r="C136" s="36" t="s">
        <v>77</v>
      </c>
      <c r="D136" s="36"/>
      <c r="E136" s="36"/>
      <c r="F136" s="35" t="s">
        <v>270</v>
      </c>
      <c r="G136" s="35"/>
      <c r="H136" s="36">
        <v>57714.5</v>
      </c>
      <c r="I136" s="36"/>
      <c r="J136" s="11">
        <v>60000</v>
      </c>
      <c r="K136" s="36"/>
      <c r="L136" s="11">
        <v>66000</v>
      </c>
      <c r="P136" s="11"/>
    </row>
    <row r="137" spans="1:16" ht="13.5">
      <c r="A137" s="8"/>
      <c r="B137" s="1"/>
      <c r="C137" s="1" t="s">
        <v>78</v>
      </c>
      <c r="D137" s="1"/>
      <c r="E137" s="1"/>
      <c r="F137" s="35" t="s">
        <v>272</v>
      </c>
      <c r="G137" s="35"/>
      <c r="H137" s="36">
        <v>26937</v>
      </c>
      <c r="I137" s="36"/>
      <c r="J137" s="11">
        <v>25000</v>
      </c>
      <c r="K137" s="36"/>
      <c r="L137" s="11">
        <v>26000</v>
      </c>
      <c r="P137" s="11"/>
    </row>
    <row r="138" spans="1:16" ht="13.5">
      <c r="A138" s="8"/>
      <c r="B138" s="1"/>
      <c r="C138" s="1" t="s">
        <v>80</v>
      </c>
      <c r="D138" s="1"/>
      <c r="E138" s="1"/>
      <c r="F138" s="35" t="s">
        <v>274</v>
      </c>
      <c r="G138" s="35"/>
      <c r="H138" s="36">
        <v>69122.59</v>
      </c>
      <c r="I138" s="36"/>
      <c r="J138" s="11">
        <v>47000</v>
      </c>
      <c r="K138" s="36"/>
      <c r="L138" s="11">
        <v>54000</v>
      </c>
      <c r="P138" s="11"/>
    </row>
    <row r="139" spans="1:16" ht="13.5">
      <c r="A139" s="8"/>
      <c r="B139" s="1"/>
      <c r="C139" s="1" t="s">
        <v>85</v>
      </c>
      <c r="D139" s="1"/>
      <c r="E139" s="1"/>
      <c r="F139" s="35" t="s">
        <v>279</v>
      </c>
      <c r="G139" s="35"/>
      <c r="H139" s="36">
        <v>37998.4</v>
      </c>
      <c r="I139" s="36"/>
      <c r="J139" s="11">
        <v>86000</v>
      </c>
      <c r="K139" s="36"/>
      <c r="L139" s="11">
        <v>133000</v>
      </c>
      <c r="P139" s="11"/>
    </row>
    <row r="140" spans="1:16" ht="13.5">
      <c r="A140" s="8"/>
      <c r="B140" s="1"/>
      <c r="C140" s="1" t="s">
        <v>89</v>
      </c>
      <c r="D140" s="1"/>
      <c r="E140" s="1"/>
      <c r="F140" s="35" t="s">
        <v>280</v>
      </c>
      <c r="G140" s="35"/>
      <c r="H140" s="36">
        <v>20667.64</v>
      </c>
      <c r="I140" s="36"/>
      <c r="J140" s="11">
        <v>36000</v>
      </c>
      <c r="K140" s="36"/>
      <c r="L140" s="11">
        <v>0</v>
      </c>
      <c r="P140" s="11"/>
    </row>
    <row r="141" spans="1:16" ht="13.5">
      <c r="A141" s="8"/>
      <c r="B141" s="1"/>
      <c r="C141" s="1" t="s">
        <v>90</v>
      </c>
      <c r="D141" s="1"/>
      <c r="E141" s="1"/>
      <c r="F141" s="35" t="s">
        <v>281</v>
      </c>
      <c r="G141" s="35"/>
      <c r="H141" s="36">
        <v>33124</v>
      </c>
      <c r="I141" s="36"/>
      <c r="J141" s="11">
        <v>35000</v>
      </c>
      <c r="K141" s="36"/>
      <c r="L141" s="11">
        <v>112000</v>
      </c>
      <c r="P141" s="11"/>
    </row>
    <row r="142" spans="1:16" ht="13.5">
      <c r="A142" s="8"/>
      <c r="B142" s="1"/>
      <c r="C142" s="1" t="s">
        <v>93</v>
      </c>
      <c r="D142" s="1"/>
      <c r="E142" s="1"/>
      <c r="F142" s="35" t="s">
        <v>284</v>
      </c>
      <c r="G142" s="35"/>
      <c r="H142" s="36">
        <v>50000</v>
      </c>
      <c r="I142" s="36"/>
      <c r="J142" s="11">
        <v>50000</v>
      </c>
      <c r="K142" s="36"/>
      <c r="L142" s="11">
        <v>50000</v>
      </c>
      <c r="P142" s="11"/>
    </row>
    <row r="143" spans="1:16" ht="13.5">
      <c r="A143" s="8"/>
      <c r="B143" s="1"/>
      <c r="C143" s="1" t="s">
        <v>189</v>
      </c>
      <c r="D143" s="1"/>
      <c r="E143" s="1"/>
      <c r="F143" s="35" t="s">
        <v>285</v>
      </c>
      <c r="G143" s="35"/>
      <c r="H143" s="36">
        <v>69073</v>
      </c>
      <c r="I143" s="36"/>
      <c r="J143" s="11">
        <v>69000</v>
      </c>
      <c r="K143" s="36"/>
      <c r="L143" s="11">
        <v>80000</v>
      </c>
      <c r="P143" s="11"/>
    </row>
    <row r="144" spans="1:16" ht="13.5">
      <c r="A144" s="8"/>
      <c r="B144" s="1"/>
      <c r="C144" s="1" t="s">
        <v>94</v>
      </c>
      <c r="D144" s="1"/>
      <c r="E144" s="1"/>
      <c r="F144" s="35" t="s">
        <v>286</v>
      </c>
      <c r="G144" s="35"/>
      <c r="H144" s="36">
        <v>166451</v>
      </c>
      <c r="I144" s="36"/>
      <c r="J144" s="11">
        <v>166000</v>
      </c>
      <c r="K144" s="36"/>
      <c r="L144" s="11">
        <v>172000</v>
      </c>
      <c r="P144" s="11"/>
    </row>
    <row r="145" spans="1:16" ht="13.5">
      <c r="A145" s="8"/>
      <c r="B145" s="1"/>
      <c r="C145" s="1" t="s">
        <v>188</v>
      </c>
      <c r="D145" s="1"/>
      <c r="E145" s="1"/>
      <c r="F145" s="35" t="s">
        <v>283</v>
      </c>
      <c r="G145" s="35"/>
      <c r="H145" s="36">
        <v>92070</v>
      </c>
      <c r="I145" s="36"/>
      <c r="J145" s="11">
        <v>18000</v>
      </c>
      <c r="K145" s="36"/>
      <c r="L145" s="11">
        <v>50000</v>
      </c>
      <c r="P145" s="11"/>
    </row>
    <row r="146" spans="1:16" ht="13.5">
      <c r="A146" s="8"/>
      <c r="B146" s="1"/>
      <c r="C146" s="1" t="s">
        <v>81</v>
      </c>
      <c r="D146" s="1"/>
      <c r="E146" s="1"/>
      <c r="F146" s="35" t="s">
        <v>275</v>
      </c>
      <c r="G146" s="35"/>
      <c r="H146" s="36">
        <v>228771.94</v>
      </c>
      <c r="I146" s="36"/>
      <c r="J146" s="11">
        <v>350000</v>
      </c>
      <c r="K146" s="36"/>
      <c r="L146" s="11">
        <v>403000</v>
      </c>
      <c r="P146" s="11"/>
    </row>
    <row r="147" spans="1:16" ht="13.5">
      <c r="A147" s="8"/>
      <c r="B147" s="1"/>
      <c r="C147" s="1" t="s">
        <v>210</v>
      </c>
      <c r="D147" s="1"/>
      <c r="E147" s="1"/>
      <c r="F147" s="35" t="s">
        <v>287</v>
      </c>
      <c r="G147" s="35"/>
      <c r="H147" s="36">
        <v>81071.78</v>
      </c>
      <c r="I147" s="36"/>
      <c r="J147" s="11">
        <v>68000</v>
      </c>
      <c r="K147" s="36"/>
      <c r="L147" s="11">
        <v>88000</v>
      </c>
      <c r="M147" s="48"/>
      <c r="P147" s="11"/>
    </row>
    <row r="148" spans="1:16" ht="13.5">
      <c r="A148" s="8"/>
      <c r="B148" s="1"/>
      <c r="C148" s="1" t="s">
        <v>82</v>
      </c>
      <c r="D148" s="1"/>
      <c r="E148" s="1"/>
      <c r="F148" s="69" t="s">
        <v>276</v>
      </c>
      <c r="G148" s="35"/>
      <c r="H148" s="36">
        <v>17775.81</v>
      </c>
      <c r="I148" s="36"/>
      <c r="J148" s="11">
        <v>22000</v>
      </c>
      <c r="K148" s="36"/>
      <c r="L148" s="11">
        <v>23000</v>
      </c>
      <c r="P148" s="11"/>
    </row>
    <row r="149" spans="1:16" ht="13.5">
      <c r="A149" s="8"/>
      <c r="B149" s="1"/>
      <c r="C149" s="1" t="s">
        <v>84</v>
      </c>
      <c r="D149" s="1"/>
      <c r="E149" s="1"/>
      <c r="F149" s="35" t="s">
        <v>278</v>
      </c>
      <c r="G149" s="35"/>
      <c r="H149" s="36">
        <v>4912</v>
      </c>
      <c r="I149" s="36"/>
      <c r="J149" s="11">
        <v>6000</v>
      </c>
      <c r="K149" s="36"/>
      <c r="L149" s="11">
        <v>6000</v>
      </c>
      <c r="P149" s="11"/>
    </row>
    <row r="150" spans="1:16" ht="13.5">
      <c r="A150" s="8"/>
      <c r="B150" s="1"/>
      <c r="C150" s="11" t="s">
        <v>73</v>
      </c>
      <c r="D150" s="11"/>
      <c r="E150" s="11"/>
      <c r="F150" s="69" t="s">
        <v>267</v>
      </c>
      <c r="G150" s="69"/>
      <c r="H150" s="11">
        <v>0</v>
      </c>
      <c r="I150" s="36"/>
      <c r="J150" s="11">
        <v>10000</v>
      </c>
      <c r="K150" s="36"/>
      <c r="L150" s="11">
        <v>10000</v>
      </c>
      <c r="P150" s="11"/>
    </row>
    <row r="151" spans="1:16" ht="13.5">
      <c r="A151" s="8"/>
      <c r="B151" s="1"/>
      <c r="C151" s="1" t="s">
        <v>438</v>
      </c>
      <c r="D151" s="1"/>
      <c r="E151" s="1"/>
      <c r="F151" s="69" t="s">
        <v>458</v>
      </c>
      <c r="G151" s="35"/>
      <c r="H151" s="36">
        <v>0</v>
      </c>
      <c r="I151" s="36"/>
      <c r="J151" s="11">
        <v>0</v>
      </c>
      <c r="K151" s="36"/>
      <c r="L151" s="11">
        <v>250000</v>
      </c>
      <c r="P151" s="11"/>
    </row>
    <row r="152" spans="1:16" ht="13.5">
      <c r="A152" s="8"/>
      <c r="B152" s="1"/>
      <c r="C152" s="1" t="s">
        <v>439</v>
      </c>
      <c r="D152" s="1"/>
      <c r="E152" s="1"/>
      <c r="F152" s="35" t="s">
        <v>282</v>
      </c>
      <c r="G152" s="35"/>
      <c r="H152" s="36">
        <v>2550</v>
      </c>
      <c r="I152" s="36"/>
      <c r="J152" s="11">
        <v>8000</v>
      </c>
      <c r="K152" s="36"/>
      <c r="L152" s="11">
        <v>8000</v>
      </c>
      <c r="P152" s="11"/>
    </row>
    <row r="153" spans="1:16" ht="13.5">
      <c r="A153" s="8"/>
      <c r="B153" s="1"/>
      <c r="C153" s="1" t="s">
        <v>208</v>
      </c>
      <c r="D153" s="1"/>
      <c r="E153" s="1"/>
      <c r="F153" s="69" t="s">
        <v>444</v>
      </c>
      <c r="G153" s="35"/>
      <c r="H153" s="36">
        <v>0</v>
      </c>
      <c r="I153" s="36"/>
      <c r="J153" s="11">
        <v>60000</v>
      </c>
      <c r="K153" s="36"/>
      <c r="L153" s="11">
        <v>66000</v>
      </c>
      <c r="P153" s="11"/>
    </row>
    <row r="154" spans="1:16" ht="13.5">
      <c r="A154" s="8"/>
      <c r="B154" s="1"/>
      <c r="C154" s="36" t="s">
        <v>71</v>
      </c>
      <c r="D154" s="36"/>
      <c r="E154" s="36"/>
      <c r="F154" s="70"/>
      <c r="G154" s="35"/>
      <c r="H154" s="36">
        <v>134424.13</v>
      </c>
      <c r="I154" s="36"/>
      <c r="J154" s="11">
        <v>0</v>
      </c>
      <c r="K154" s="36"/>
      <c r="L154" s="11">
        <v>0</v>
      </c>
      <c r="P154" s="11"/>
    </row>
    <row r="155" spans="1:16" ht="13.5">
      <c r="A155" s="8"/>
      <c r="B155" s="1"/>
      <c r="C155" s="36" t="s">
        <v>72</v>
      </c>
      <c r="D155" s="36"/>
      <c r="E155" s="36"/>
      <c r="F155" s="70"/>
      <c r="G155" s="35"/>
      <c r="H155" s="36">
        <v>42000</v>
      </c>
      <c r="I155" s="36"/>
      <c r="J155" s="11">
        <v>0</v>
      </c>
      <c r="K155" s="36"/>
      <c r="L155" s="11">
        <v>0</v>
      </c>
      <c r="P155" s="11"/>
    </row>
    <row r="156" spans="1:16" ht="13.5">
      <c r="A156" s="8"/>
      <c r="B156" s="36"/>
      <c r="C156" s="36" t="s">
        <v>75</v>
      </c>
      <c r="D156" s="36"/>
      <c r="E156" s="36"/>
      <c r="F156" s="70"/>
      <c r="G156" s="35"/>
      <c r="H156" s="36">
        <v>1634.9</v>
      </c>
      <c r="I156" s="36"/>
      <c r="J156" s="11">
        <v>0</v>
      </c>
      <c r="K156" s="36"/>
      <c r="L156" s="11">
        <v>0</v>
      </c>
      <c r="P156" s="11"/>
    </row>
    <row r="157" spans="1:16" ht="13.5">
      <c r="A157" s="8"/>
      <c r="B157" s="36"/>
      <c r="C157" s="1" t="s">
        <v>86</v>
      </c>
      <c r="D157" s="1"/>
      <c r="E157" s="1"/>
      <c r="F157" s="70"/>
      <c r="G157" s="35"/>
      <c r="H157" s="36">
        <v>51760</v>
      </c>
      <c r="I157" s="36"/>
      <c r="J157" s="11">
        <v>0</v>
      </c>
      <c r="K157" s="36"/>
      <c r="L157" s="11">
        <v>0</v>
      </c>
      <c r="P157" s="11"/>
    </row>
    <row r="158" spans="1:16" ht="13.5">
      <c r="A158" s="8"/>
      <c r="B158" s="36"/>
      <c r="C158" s="1" t="s">
        <v>87</v>
      </c>
      <c r="D158" s="1"/>
      <c r="E158" s="1"/>
      <c r="F158" s="70"/>
      <c r="G158" s="35"/>
      <c r="H158" s="36">
        <v>39743.26</v>
      </c>
      <c r="I158" s="36"/>
      <c r="J158" s="11">
        <v>0</v>
      </c>
      <c r="K158" s="36"/>
      <c r="L158" s="11">
        <v>0</v>
      </c>
      <c r="P158" s="11"/>
    </row>
    <row r="159" spans="1:16" ht="13.5">
      <c r="A159" s="8"/>
      <c r="B159" s="1"/>
      <c r="C159" s="1" t="s">
        <v>88</v>
      </c>
      <c r="D159" s="1"/>
      <c r="E159" s="1"/>
      <c r="F159" s="70"/>
      <c r="G159" s="35"/>
      <c r="H159" s="36">
        <v>2821.15</v>
      </c>
      <c r="I159" s="36"/>
      <c r="J159" s="11">
        <v>0</v>
      </c>
      <c r="K159" s="36"/>
      <c r="L159" s="11">
        <v>0</v>
      </c>
      <c r="P159" s="11"/>
    </row>
    <row r="160" spans="1:16" ht="13.5">
      <c r="A160" s="8"/>
      <c r="B160" s="1"/>
      <c r="C160" s="36" t="s">
        <v>461</v>
      </c>
      <c r="D160" s="36"/>
      <c r="E160" s="36"/>
      <c r="F160" s="70"/>
      <c r="G160" s="35"/>
      <c r="H160" s="36">
        <v>8640</v>
      </c>
      <c r="I160" s="36"/>
      <c r="J160" s="11">
        <v>0</v>
      </c>
      <c r="K160" s="36"/>
      <c r="L160" s="11">
        <v>0</v>
      </c>
      <c r="P160" s="11"/>
    </row>
    <row r="161" spans="1:16" ht="13.5">
      <c r="A161" s="8"/>
      <c r="B161" s="1"/>
      <c r="C161" s="1" t="s">
        <v>95</v>
      </c>
      <c r="D161" s="1"/>
      <c r="E161" s="1"/>
      <c r="F161" s="70"/>
      <c r="G161" s="35"/>
      <c r="H161" s="36">
        <v>25315.68</v>
      </c>
      <c r="I161" s="36"/>
      <c r="J161" s="11">
        <v>0</v>
      </c>
      <c r="K161" s="36"/>
      <c r="L161" s="11">
        <v>0</v>
      </c>
      <c r="P161" s="11"/>
    </row>
    <row r="162" spans="1:16" ht="13.5">
      <c r="A162" s="8"/>
      <c r="B162" s="1"/>
      <c r="C162" s="1" t="s">
        <v>190</v>
      </c>
      <c r="D162" s="1"/>
      <c r="E162" s="1"/>
      <c r="F162" s="70"/>
      <c r="G162" s="35"/>
      <c r="H162" s="36">
        <v>4893.57</v>
      </c>
      <c r="I162" s="36"/>
      <c r="J162" s="11">
        <v>0</v>
      </c>
      <c r="K162" s="36"/>
      <c r="L162" s="11">
        <v>0</v>
      </c>
      <c r="P162" s="11"/>
    </row>
    <row r="163" spans="1:16" ht="13.5">
      <c r="A163" s="8"/>
      <c r="B163" s="1"/>
      <c r="C163" s="1" t="s">
        <v>223</v>
      </c>
      <c r="D163" s="1"/>
      <c r="E163" s="1"/>
      <c r="F163" s="70"/>
      <c r="G163" s="35"/>
      <c r="H163" s="36">
        <v>2375.15</v>
      </c>
      <c r="I163" s="36"/>
      <c r="J163" s="11">
        <v>0</v>
      </c>
      <c r="K163" s="36"/>
      <c r="L163" s="11">
        <v>0</v>
      </c>
      <c r="P163" s="11"/>
    </row>
    <row r="164" spans="1:16" ht="13.5">
      <c r="A164" s="8"/>
      <c r="B164" s="1"/>
      <c r="C164" s="1" t="s">
        <v>224</v>
      </c>
      <c r="D164" s="1"/>
      <c r="E164" s="1"/>
      <c r="F164" s="70"/>
      <c r="G164" s="35"/>
      <c r="H164" s="36">
        <v>1185.52</v>
      </c>
      <c r="I164" s="36"/>
      <c r="J164" s="11">
        <v>0</v>
      </c>
      <c r="K164" s="36"/>
      <c r="L164" s="11">
        <v>0</v>
      </c>
      <c r="P164" s="11"/>
    </row>
    <row r="165" spans="1:16" ht="13.5">
      <c r="A165" s="8"/>
      <c r="B165" s="1"/>
      <c r="C165" s="1" t="s">
        <v>225</v>
      </c>
      <c r="D165" s="1"/>
      <c r="E165" s="1"/>
      <c r="F165" s="70"/>
      <c r="G165" s="35"/>
      <c r="H165" s="36">
        <v>4378.49</v>
      </c>
      <c r="I165" s="36"/>
      <c r="J165" s="11">
        <v>0</v>
      </c>
      <c r="K165" s="36"/>
      <c r="L165" s="11">
        <v>0</v>
      </c>
      <c r="P165" s="11"/>
    </row>
    <row r="166" spans="1:16" ht="13.5">
      <c r="A166" s="8"/>
      <c r="B166" s="1"/>
      <c r="C166" s="1"/>
      <c r="D166" s="1" t="s">
        <v>96</v>
      </c>
      <c r="E166" s="1"/>
      <c r="F166" s="1"/>
      <c r="G166" s="1"/>
      <c r="H166" s="36">
        <f>SUM(H127:H163)</f>
        <v>1899596.4999999998</v>
      </c>
      <c r="I166" s="36"/>
      <c r="J166" s="11">
        <f>SUM(J127:J163)</f>
        <v>2017000</v>
      </c>
      <c r="K166" s="36"/>
      <c r="L166" s="11">
        <f>SUM(L127:L165)</f>
        <v>2476000</v>
      </c>
      <c r="N166" s="71"/>
      <c r="P166" s="11"/>
    </row>
    <row r="167" spans="1:16" ht="13.5">
      <c r="A167" s="8"/>
      <c r="B167" s="1"/>
      <c r="C167" s="1"/>
      <c r="D167" s="1"/>
      <c r="E167" s="1"/>
      <c r="F167" s="1"/>
      <c r="G167" s="1"/>
      <c r="H167" s="36"/>
      <c r="I167" s="36"/>
      <c r="J167" s="11"/>
      <c r="K167" s="36"/>
      <c r="P167" s="11"/>
    </row>
    <row r="168" spans="1:16" ht="13.5">
      <c r="A168" s="8"/>
      <c r="B168" s="1"/>
      <c r="C168" s="1"/>
      <c r="D168" s="1"/>
      <c r="E168" s="1"/>
      <c r="F168" s="1"/>
      <c r="G168" s="1"/>
      <c r="H168" s="36"/>
      <c r="I168" s="36"/>
      <c r="J168" s="11"/>
      <c r="K168" s="36"/>
      <c r="P168" s="11"/>
    </row>
    <row r="169" spans="1:256" ht="13.5">
      <c r="A169" s="1"/>
      <c r="B169" s="11" t="s">
        <v>97</v>
      </c>
      <c r="C169" s="30"/>
      <c r="D169" s="30"/>
      <c r="E169" s="30"/>
      <c r="F169" s="72" t="s">
        <v>456</v>
      </c>
      <c r="G169" s="72"/>
      <c r="H169" s="73">
        <v>835346.28</v>
      </c>
      <c r="I169" s="74"/>
      <c r="J169" s="11">
        <v>700000</v>
      </c>
      <c r="K169" s="36"/>
      <c r="L169" s="11">
        <v>700000</v>
      </c>
      <c r="M169" s="48"/>
      <c r="O169" s="37"/>
      <c r="P169" s="11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  <c r="IV169" s="37"/>
    </row>
    <row r="170" spans="1:16" ht="13.5">
      <c r="A170" s="8"/>
      <c r="B170" s="1"/>
      <c r="C170" s="1"/>
      <c r="D170" s="1"/>
      <c r="E170" s="1"/>
      <c r="F170" s="1"/>
      <c r="G170" s="1"/>
      <c r="H170" s="30"/>
      <c r="I170" s="30"/>
      <c r="J170" s="11"/>
      <c r="K170" s="36"/>
      <c r="P170" s="11"/>
    </row>
    <row r="171" spans="1:16" ht="13.5">
      <c r="A171" s="8"/>
      <c r="B171" s="1"/>
      <c r="C171" s="1"/>
      <c r="D171" s="1"/>
      <c r="E171" s="1"/>
      <c r="F171" s="1"/>
      <c r="G171" s="1"/>
      <c r="H171" s="30"/>
      <c r="I171" s="30"/>
      <c r="J171" s="11"/>
      <c r="K171" s="36"/>
      <c r="P171" s="11"/>
    </row>
    <row r="172" spans="1:16" ht="13.5">
      <c r="A172" s="1"/>
      <c r="B172" s="1" t="s">
        <v>98</v>
      </c>
      <c r="C172" s="1"/>
      <c r="D172" s="1"/>
      <c r="E172" s="1"/>
      <c r="F172" s="1"/>
      <c r="G172" s="1"/>
      <c r="H172" s="36"/>
      <c r="I172" s="36"/>
      <c r="J172" s="11"/>
      <c r="K172" s="36"/>
      <c r="P172" s="11"/>
    </row>
    <row r="173" spans="1:16" ht="13.5">
      <c r="A173" s="8"/>
      <c r="B173" s="1"/>
      <c r="C173" s="1" t="s">
        <v>99</v>
      </c>
      <c r="D173" s="1"/>
      <c r="E173" s="1"/>
      <c r="F173" s="1"/>
      <c r="G173" s="1"/>
      <c r="H173" s="36"/>
      <c r="I173" s="36"/>
      <c r="J173" s="11"/>
      <c r="K173" s="36"/>
      <c r="P173" s="11"/>
    </row>
    <row r="174" spans="1:16" ht="13.5">
      <c r="A174" s="8"/>
      <c r="B174" s="1"/>
      <c r="C174" s="1"/>
      <c r="D174" s="1" t="s">
        <v>100</v>
      </c>
      <c r="E174" s="1"/>
      <c r="F174" s="35" t="s">
        <v>290</v>
      </c>
      <c r="G174" s="35"/>
      <c r="H174" s="36">
        <v>185397.53</v>
      </c>
      <c r="I174" s="36"/>
      <c r="J174" s="11">
        <v>195000</v>
      </c>
      <c r="K174" s="36"/>
      <c r="L174" s="11">
        <v>205000</v>
      </c>
      <c r="P174" s="11"/>
    </row>
    <row r="175" spans="1:16" ht="13.5">
      <c r="A175" s="8"/>
      <c r="B175" s="1"/>
      <c r="C175" s="1"/>
      <c r="D175" s="1" t="s">
        <v>101</v>
      </c>
      <c r="E175" s="1"/>
      <c r="F175" s="35" t="s">
        <v>291</v>
      </c>
      <c r="G175" s="35"/>
      <c r="H175" s="36">
        <v>68905</v>
      </c>
      <c r="I175" s="36"/>
      <c r="J175" s="11">
        <v>37000</v>
      </c>
      <c r="K175" s="36"/>
      <c r="L175" s="11">
        <v>32000</v>
      </c>
      <c r="P175" s="11"/>
    </row>
    <row r="176" spans="1:16" ht="13.5">
      <c r="A176" s="8"/>
      <c r="B176" s="1"/>
      <c r="C176" s="36" t="s">
        <v>102</v>
      </c>
      <c r="D176" s="36"/>
      <c r="E176" s="36"/>
      <c r="F176" s="35" t="s">
        <v>292</v>
      </c>
      <c r="G176" s="35"/>
      <c r="H176" s="36">
        <v>3205</v>
      </c>
      <c r="I176" s="36"/>
      <c r="J176" s="11">
        <v>3000</v>
      </c>
      <c r="K176" s="36"/>
      <c r="L176" s="11">
        <v>3000</v>
      </c>
      <c r="P176" s="11"/>
    </row>
    <row r="177" spans="1:16" ht="13.5">
      <c r="A177" s="8"/>
      <c r="B177" s="1"/>
      <c r="C177" s="36" t="s">
        <v>103</v>
      </c>
      <c r="D177" s="36"/>
      <c r="E177" s="36"/>
      <c r="F177" s="35" t="s">
        <v>293</v>
      </c>
      <c r="G177" s="35"/>
      <c r="H177" s="36">
        <v>7105</v>
      </c>
      <c r="I177" s="36"/>
      <c r="J177" s="11">
        <v>6000</v>
      </c>
      <c r="K177" s="36"/>
      <c r="L177" s="11">
        <v>6000</v>
      </c>
      <c r="P177" s="11"/>
    </row>
    <row r="178" spans="1:16" ht="13.5">
      <c r="A178" s="8"/>
      <c r="B178" s="1"/>
      <c r="C178" s="36" t="s">
        <v>123</v>
      </c>
      <c r="D178" s="36"/>
      <c r="E178" s="36"/>
      <c r="F178" s="35" t="s">
        <v>326</v>
      </c>
      <c r="G178" s="35"/>
      <c r="H178" s="36">
        <v>10759.07</v>
      </c>
      <c r="I178" s="36"/>
      <c r="J178" s="11">
        <v>14000</v>
      </c>
      <c r="K178" s="36"/>
      <c r="L178" s="11">
        <v>14000</v>
      </c>
      <c r="P178" s="11"/>
    </row>
    <row r="179" spans="1:16" ht="13.5">
      <c r="A179" s="8"/>
      <c r="B179" s="1"/>
      <c r="C179" s="1" t="s">
        <v>121</v>
      </c>
      <c r="D179" s="1"/>
      <c r="E179" s="1"/>
      <c r="F179" s="35" t="s">
        <v>324</v>
      </c>
      <c r="G179" s="35"/>
      <c r="H179" s="36">
        <v>1050</v>
      </c>
      <c r="I179" s="36"/>
      <c r="J179" s="11">
        <v>1000</v>
      </c>
      <c r="K179" s="36"/>
      <c r="L179" s="11">
        <v>1000</v>
      </c>
      <c r="P179" s="11"/>
    </row>
    <row r="180" spans="1:16" ht="13.5">
      <c r="A180" s="8"/>
      <c r="B180" s="1"/>
      <c r="C180" s="1" t="s">
        <v>119</v>
      </c>
      <c r="D180" s="1"/>
      <c r="E180" s="1"/>
      <c r="F180" s="35" t="s">
        <v>321</v>
      </c>
      <c r="G180" s="35"/>
      <c r="H180" s="36">
        <v>364531.7</v>
      </c>
      <c r="I180" s="36"/>
      <c r="J180" s="11">
        <v>355000</v>
      </c>
      <c r="K180" s="36"/>
      <c r="L180" s="11">
        <v>373000</v>
      </c>
      <c r="N180" s="67"/>
      <c r="P180" s="11"/>
    </row>
    <row r="181" spans="1:16" ht="13.5">
      <c r="A181" s="8"/>
      <c r="B181" s="1"/>
      <c r="C181" s="42" t="s">
        <v>112</v>
      </c>
      <c r="D181" s="42"/>
      <c r="E181" s="42"/>
      <c r="F181" s="43" t="s">
        <v>311</v>
      </c>
      <c r="G181" s="43"/>
      <c r="H181" s="44">
        <v>28766.84</v>
      </c>
      <c r="I181" s="44"/>
      <c r="J181" s="11">
        <v>61000</v>
      </c>
      <c r="K181" s="36"/>
      <c r="L181" s="11">
        <v>30000</v>
      </c>
      <c r="N181" s="67"/>
      <c r="P181" s="11"/>
    </row>
    <row r="182" spans="1:16" ht="13.5">
      <c r="A182" s="8"/>
      <c r="B182" s="1"/>
      <c r="C182" s="42" t="s">
        <v>212</v>
      </c>
      <c r="D182" s="42"/>
      <c r="E182" s="42"/>
      <c r="F182" s="35" t="s">
        <v>312</v>
      </c>
      <c r="G182" s="35"/>
      <c r="H182" s="36">
        <v>11364.78</v>
      </c>
      <c r="I182" s="36"/>
      <c r="J182" s="11">
        <v>12000</v>
      </c>
      <c r="K182" s="36"/>
      <c r="L182" s="11">
        <v>12000</v>
      </c>
      <c r="N182" s="67"/>
      <c r="P182" s="11"/>
    </row>
    <row r="183" spans="1:16" ht="13.5">
      <c r="A183" s="8"/>
      <c r="B183" s="1"/>
      <c r="C183" s="1" t="s">
        <v>120</v>
      </c>
      <c r="D183" s="1"/>
      <c r="E183" s="1"/>
      <c r="F183" s="35" t="s">
        <v>322</v>
      </c>
      <c r="G183" s="35"/>
      <c r="H183" s="36">
        <v>179877.65</v>
      </c>
      <c r="I183" s="36"/>
      <c r="J183" s="11">
        <v>178000</v>
      </c>
      <c r="K183" s="36"/>
      <c r="L183" s="11">
        <v>182000</v>
      </c>
      <c r="P183" s="11"/>
    </row>
    <row r="184" spans="1:16" ht="13.5">
      <c r="A184" s="8"/>
      <c r="B184" s="1"/>
      <c r="C184" s="1" t="s">
        <v>113</v>
      </c>
      <c r="D184" s="1"/>
      <c r="E184" s="1"/>
      <c r="F184" s="35" t="s">
        <v>313</v>
      </c>
      <c r="G184" s="35"/>
      <c r="H184" s="36">
        <v>176369.64</v>
      </c>
      <c r="I184" s="36"/>
      <c r="J184" s="11">
        <v>165000</v>
      </c>
      <c r="K184" s="36"/>
      <c r="L184" s="11">
        <v>165000</v>
      </c>
      <c r="N184" s="67"/>
      <c r="P184" s="11"/>
    </row>
    <row r="185" spans="1:16" ht="13.5">
      <c r="A185" s="8"/>
      <c r="B185" s="1"/>
      <c r="C185" s="1" t="s">
        <v>445</v>
      </c>
      <c r="D185" s="1"/>
      <c r="E185" s="1"/>
      <c r="F185" s="35" t="s">
        <v>314</v>
      </c>
      <c r="G185" s="35"/>
      <c r="H185" s="36">
        <v>10000</v>
      </c>
      <c r="I185" s="36"/>
      <c r="J185" s="11">
        <v>2000</v>
      </c>
      <c r="K185" s="36"/>
      <c r="L185" s="11">
        <v>2000</v>
      </c>
      <c r="P185" s="11"/>
    </row>
    <row r="186" spans="1:16" ht="13.5">
      <c r="A186" s="8"/>
      <c r="B186" s="1"/>
      <c r="C186" s="36" t="s">
        <v>122</v>
      </c>
      <c r="D186" s="36"/>
      <c r="E186" s="36"/>
      <c r="F186" s="35" t="s">
        <v>325</v>
      </c>
      <c r="G186" s="35"/>
      <c r="H186" s="36">
        <v>5049.19</v>
      </c>
      <c r="I186" s="36"/>
      <c r="J186" s="11">
        <v>2000</v>
      </c>
      <c r="K186" s="36"/>
      <c r="L186" s="11">
        <v>2000</v>
      </c>
      <c r="M186" s="75"/>
      <c r="N186" s="68"/>
      <c r="P186" s="11"/>
    </row>
    <row r="187" spans="1:16" ht="13.5">
      <c r="A187" s="8"/>
      <c r="B187" s="1"/>
      <c r="C187" s="36" t="s">
        <v>117</v>
      </c>
      <c r="D187" s="36"/>
      <c r="E187" s="36"/>
      <c r="F187" s="35" t="s">
        <v>319</v>
      </c>
      <c r="G187" s="35"/>
      <c r="H187" s="36">
        <v>27507.9</v>
      </c>
      <c r="I187" s="36"/>
      <c r="J187" s="11">
        <v>21000</v>
      </c>
      <c r="K187" s="36"/>
      <c r="L187" s="11">
        <v>21000</v>
      </c>
      <c r="M187" s="75"/>
      <c r="N187" s="68"/>
      <c r="P187" s="11"/>
    </row>
    <row r="188" spans="1:16" ht="13.5">
      <c r="A188" s="8"/>
      <c r="B188" s="1"/>
      <c r="C188" s="36" t="s">
        <v>118</v>
      </c>
      <c r="D188" s="36"/>
      <c r="E188" s="36"/>
      <c r="F188" s="35" t="s">
        <v>320</v>
      </c>
      <c r="G188" s="35"/>
      <c r="H188" s="36">
        <v>4581</v>
      </c>
      <c r="I188" s="36"/>
      <c r="J188" s="11">
        <v>9000</v>
      </c>
      <c r="K188" s="36"/>
      <c r="L188" s="11">
        <v>9000</v>
      </c>
      <c r="M188" s="75"/>
      <c r="N188" s="68"/>
      <c r="P188" s="11"/>
    </row>
    <row r="189" spans="1:16" ht="13.5">
      <c r="A189" s="8"/>
      <c r="B189" s="1"/>
      <c r="C189" s="36" t="s">
        <v>110</v>
      </c>
      <c r="D189" s="36"/>
      <c r="E189" s="36"/>
      <c r="F189" s="35" t="s">
        <v>308</v>
      </c>
      <c r="G189" s="35"/>
      <c r="H189" s="36">
        <v>14707</v>
      </c>
      <c r="I189" s="36"/>
      <c r="J189" s="11">
        <v>15000</v>
      </c>
      <c r="K189" s="36"/>
      <c r="L189" s="11">
        <v>14000</v>
      </c>
      <c r="M189" s="75"/>
      <c r="N189" s="68"/>
      <c r="P189" s="11"/>
    </row>
    <row r="190" spans="1:16" ht="13.5">
      <c r="A190" s="8"/>
      <c r="B190" s="1"/>
      <c r="C190" s="36" t="s">
        <v>109</v>
      </c>
      <c r="D190" s="36"/>
      <c r="E190" s="36"/>
      <c r="F190" s="35" t="s">
        <v>297</v>
      </c>
      <c r="G190" s="35"/>
      <c r="H190" s="36">
        <v>7964.59</v>
      </c>
      <c r="I190" s="36"/>
      <c r="J190" s="11">
        <v>7000</v>
      </c>
      <c r="K190" s="36"/>
      <c r="L190" s="11">
        <v>5000</v>
      </c>
      <c r="M190" s="75"/>
      <c r="N190" s="68"/>
      <c r="P190" s="11"/>
    </row>
    <row r="191" spans="1:16" ht="13.5">
      <c r="A191" s="8"/>
      <c r="B191" s="1"/>
      <c r="C191" s="36" t="s">
        <v>220</v>
      </c>
      <c r="D191" s="36"/>
      <c r="E191" s="36"/>
      <c r="F191" s="35" t="s">
        <v>296</v>
      </c>
      <c r="G191" s="35"/>
      <c r="H191" s="36">
        <v>101420.69</v>
      </c>
      <c r="I191" s="36"/>
      <c r="J191" s="11">
        <v>78000</v>
      </c>
      <c r="K191" s="36"/>
      <c r="L191" s="11">
        <v>78000</v>
      </c>
      <c r="M191" s="75"/>
      <c r="N191" s="68"/>
      <c r="P191" s="11"/>
    </row>
    <row r="192" spans="1:16" ht="13.5">
      <c r="A192" s="8"/>
      <c r="B192" s="1"/>
      <c r="C192" s="36" t="s">
        <v>107</v>
      </c>
      <c r="D192" s="36"/>
      <c r="E192" s="36"/>
      <c r="F192" s="35" t="s">
        <v>295</v>
      </c>
      <c r="G192" s="35"/>
      <c r="H192" s="36">
        <v>75440.72</v>
      </c>
      <c r="I192" s="36"/>
      <c r="J192" s="11">
        <v>65000</v>
      </c>
      <c r="K192" s="36"/>
      <c r="L192" s="11">
        <v>65000</v>
      </c>
      <c r="M192" s="75"/>
      <c r="N192" s="68"/>
      <c r="P192" s="11"/>
    </row>
    <row r="193" spans="1:16" ht="13.5">
      <c r="A193" s="8"/>
      <c r="B193" s="1"/>
      <c r="C193" s="36" t="s">
        <v>111</v>
      </c>
      <c r="D193" s="36"/>
      <c r="E193" s="36"/>
      <c r="F193" s="35" t="s">
        <v>310</v>
      </c>
      <c r="G193" s="35"/>
      <c r="H193" s="36">
        <v>513.41</v>
      </c>
      <c r="I193" s="36"/>
      <c r="J193" s="11">
        <v>1000</v>
      </c>
      <c r="K193" s="36"/>
      <c r="L193" s="11">
        <v>1000</v>
      </c>
      <c r="M193" s="75"/>
      <c r="N193" s="68"/>
      <c r="P193" s="11"/>
    </row>
    <row r="194" spans="1:16" ht="13.5">
      <c r="A194" s="8"/>
      <c r="B194" s="1"/>
      <c r="C194" s="36" t="s">
        <v>106</v>
      </c>
      <c r="D194" s="36"/>
      <c r="E194" s="36"/>
      <c r="F194" s="35" t="s">
        <v>294</v>
      </c>
      <c r="G194" s="35"/>
      <c r="H194" s="36">
        <v>116624.45</v>
      </c>
      <c r="I194" s="36"/>
      <c r="J194" s="11">
        <v>140000</v>
      </c>
      <c r="K194" s="36"/>
      <c r="L194" s="11">
        <v>145000</v>
      </c>
      <c r="M194" s="75"/>
      <c r="N194" s="68"/>
      <c r="P194" s="11"/>
    </row>
    <row r="195" spans="1:16" ht="13.5">
      <c r="A195" s="8"/>
      <c r="B195" s="1"/>
      <c r="C195" s="36" t="s">
        <v>108</v>
      </c>
      <c r="D195" s="36"/>
      <c r="E195" s="36"/>
      <c r="F195" s="35"/>
      <c r="G195" s="35"/>
      <c r="H195" s="36"/>
      <c r="I195" s="36"/>
      <c r="J195" s="11"/>
      <c r="K195" s="36"/>
      <c r="M195" s="48"/>
      <c r="P195" s="11"/>
    </row>
    <row r="196" spans="1:16" ht="13.5">
      <c r="A196" s="8"/>
      <c r="B196" s="1"/>
      <c r="C196" s="76" t="s">
        <v>448</v>
      </c>
      <c r="D196" s="62"/>
      <c r="E196" s="62"/>
      <c r="F196" s="77" t="s">
        <v>434</v>
      </c>
      <c r="G196" s="77"/>
      <c r="H196" s="78">
        <v>0</v>
      </c>
      <c r="I196" s="78"/>
      <c r="J196" s="75">
        <v>15000</v>
      </c>
      <c r="K196" s="62"/>
      <c r="L196" s="75">
        <v>5000</v>
      </c>
      <c r="M196" s="75"/>
      <c r="N196" s="68"/>
      <c r="P196" s="11"/>
    </row>
    <row r="197" spans="1:16" ht="13.5">
      <c r="A197" s="8"/>
      <c r="B197" s="1"/>
      <c r="C197" s="76" t="s">
        <v>450</v>
      </c>
      <c r="D197" s="62"/>
      <c r="E197" s="62"/>
      <c r="F197" s="77" t="s">
        <v>302</v>
      </c>
      <c r="G197" s="77"/>
      <c r="H197" s="78">
        <v>20861.77</v>
      </c>
      <c r="I197" s="78"/>
      <c r="J197" s="75">
        <v>15000</v>
      </c>
      <c r="K197" s="62"/>
      <c r="L197" s="75">
        <v>25000</v>
      </c>
      <c r="M197" s="75"/>
      <c r="N197" s="68"/>
      <c r="P197" s="11"/>
    </row>
    <row r="198" spans="1:16" ht="13.5">
      <c r="A198" s="8"/>
      <c r="B198" s="1"/>
      <c r="C198" s="76" t="s">
        <v>227</v>
      </c>
      <c r="D198" s="62"/>
      <c r="E198" s="62"/>
      <c r="F198" s="77" t="s">
        <v>298</v>
      </c>
      <c r="G198" s="77"/>
      <c r="H198" s="78">
        <v>9016.42</v>
      </c>
      <c r="I198" s="78"/>
      <c r="J198" s="75">
        <v>10000</v>
      </c>
      <c r="K198" s="62"/>
      <c r="L198" s="75">
        <v>5000</v>
      </c>
      <c r="N198" s="67"/>
      <c r="P198" s="11"/>
    </row>
    <row r="199" spans="1:16" ht="13.5">
      <c r="A199" s="8"/>
      <c r="B199" s="1"/>
      <c r="C199" s="76" t="s">
        <v>228</v>
      </c>
      <c r="D199" s="62"/>
      <c r="E199" s="62"/>
      <c r="F199" s="77" t="s">
        <v>299</v>
      </c>
      <c r="G199" s="77"/>
      <c r="H199" s="78">
        <v>4481.84</v>
      </c>
      <c r="I199" s="78"/>
      <c r="J199" s="75">
        <v>10000</v>
      </c>
      <c r="K199" s="62"/>
      <c r="L199" s="75">
        <v>5000</v>
      </c>
      <c r="N199" s="67"/>
      <c r="P199" s="11"/>
    </row>
    <row r="200" spans="1:16" ht="13.5">
      <c r="A200" s="8"/>
      <c r="B200" s="1"/>
      <c r="C200" s="76" t="s">
        <v>449</v>
      </c>
      <c r="D200" s="62"/>
      <c r="E200" s="62"/>
      <c r="F200" s="77" t="s">
        <v>307</v>
      </c>
      <c r="G200" s="77"/>
      <c r="H200" s="78">
        <v>89452</v>
      </c>
      <c r="I200" s="78"/>
      <c r="J200" s="75">
        <v>50000</v>
      </c>
      <c r="K200" s="62"/>
      <c r="L200" s="75">
        <v>100000</v>
      </c>
      <c r="P200" s="11"/>
    </row>
    <row r="201" spans="1:16" ht="13.5">
      <c r="A201" s="8"/>
      <c r="B201" s="1"/>
      <c r="C201" s="76" t="s">
        <v>451</v>
      </c>
      <c r="D201" s="62"/>
      <c r="E201" s="62"/>
      <c r="F201" s="77" t="s">
        <v>304</v>
      </c>
      <c r="G201" s="77"/>
      <c r="H201" s="78">
        <v>49092.2</v>
      </c>
      <c r="I201" s="78"/>
      <c r="J201" s="75">
        <v>50000</v>
      </c>
      <c r="K201" s="62"/>
      <c r="L201" s="75">
        <v>75000</v>
      </c>
      <c r="P201" s="11"/>
    </row>
    <row r="202" spans="1:16" ht="13.5">
      <c r="A202" s="8"/>
      <c r="B202" s="1"/>
      <c r="C202" s="76" t="s">
        <v>383</v>
      </c>
      <c r="D202" s="62"/>
      <c r="E202" s="62"/>
      <c r="F202" s="77" t="s">
        <v>384</v>
      </c>
      <c r="G202" s="77"/>
      <c r="H202" s="78">
        <v>0</v>
      </c>
      <c r="I202" s="78"/>
      <c r="J202" s="75">
        <v>0</v>
      </c>
      <c r="K202" s="62"/>
      <c r="L202" s="75">
        <v>5000</v>
      </c>
      <c r="P202" s="11"/>
    </row>
    <row r="203" spans="1:16" ht="13.5">
      <c r="A203" s="8"/>
      <c r="B203" s="1"/>
      <c r="C203" s="76" t="s">
        <v>231</v>
      </c>
      <c r="D203" s="62"/>
      <c r="E203" s="62"/>
      <c r="F203" s="77" t="s">
        <v>306</v>
      </c>
      <c r="G203" s="77"/>
      <c r="H203" s="78">
        <v>1519</v>
      </c>
      <c r="I203" s="78"/>
      <c r="J203" s="75">
        <v>10000</v>
      </c>
      <c r="K203" s="62"/>
      <c r="L203" s="75">
        <v>10000</v>
      </c>
      <c r="N203" s="67"/>
      <c r="P203" s="11"/>
    </row>
    <row r="204" spans="1:16" ht="13.5">
      <c r="A204" s="8"/>
      <c r="B204" s="1"/>
      <c r="C204" s="76" t="s">
        <v>229</v>
      </c>
      <c r="D204" s="62"/>
      <c r="E204" s="62"/>
      <c r="F204" s="77" t="s">
        <v>447</v>
      </c>
      <c r="G204" s="77"/>
      <c r="H204" s="78">
        <v>34814</v>
      </c>
      <c r="I204" s="78"/>
      <c r="J204" s="75">
        <v>45000</v>
      </c>
      <c r="K204" s="62"/>
      <c r="L204" s="75">
        <v>45000</v>
      </c>
      <c r="P204" s="11"/>
    </row>
    <row r="205" spans="1:16" ht="13.5">
      <c r="A205" s="8"/>
      <c r="B205" s="1"/>
      <c r="C205" s="76" t="s">
        <v>452</v>
      </c>
      <c r="D205" s="62"/>
      <c r="E205" s="62"/>
      <c r="F205" s="77" t="s">
        <v>300</v>
      </c>
      <c r="G205" s="77"/>
      <c r="H205" s="78">
        <v>9905.42</v>
      </c>
      <c r="I205" s="78"/>
      <c r="J205" s="75">
        <v>15000</v>
      </c>
      <c r="K205" s="62"/>
      <c r="L205" s="75">
        <v>5000</v>
      </c>
      <c r="N205" s="67"/>
      <c r="P205" s="11"/>
    </row>
    <row r="206" spans="1:16" ht="13.5">
      <c r="A206" s="8"/>
      <c r="B206" s="1"/>
      <c r="C206" s="76" t="s">
        <v>382</v>
      </c>
      <c r="D206" s="62"/>
      <c r="E206" s="62"/>
      <c r="F206" s="77" t="s">
        <v>301</v>
      </c>
      <c r="G206" s="77"/>
      <c r="H206" s="78">
        <v>0</v>
      </c>
      <c r="I206" s="78"/>
      <c r="J206" s="75">
        <v>0</v>
      </c>
      <c r="K206" s="62"/>
      <c r="L206" s="75">
        <v>40000</v>
      </c>
      <c r="N206" s="67"/>
      <c r="P206" s="11"/>
    </row>
    <row r="207" spans="1:16" ht="13.5">
      <c r="A207" s="8"/>
      <c r="B207" s="1"/>
      <c r="C207" s="76" t="s">
        <v>453</v>
      </c>
      <c r="D207" s="62"/>
      <c r="E207" s="62"/>
      <c r="F207" s="77" t="s">
        <v>303</v>
      </c>
      <c r="G207" s="77"/>
      <c r="H207" s="78">
        <v>57361.14</v>
      </c>
      <c r="I207" s="78"/>
      <c r="J207" s="75">
        <v>55000</v>
      </c>
      <c r="K207" s="62"/>
      <c r="L207" s="75">
        <v>5000</v>
      </c>
      <c r="N207" s="67"/>
      <c r="P207" s="11"/>
    </row>
    <row r="208" spans="1:16" ht="13.5">
      <c r="A208" s="8"/>
      <c r="B208" s="1"/>
      <c r="C208" s="76" t="s">
        <v>230</v>
      </c>
      <c r="D208" s="62"/>
      <c r="E208" s="62"/>
      <c r="F208" s="77" t="s">
        <v>305</v>
      </c>
      <c r="G208" s="77"/>
      <c r="H208" s="78">
        <v>6078.95</v>
      </c>
      <c r="I208" s="78"/>
      <c r="J208" s="75">
        <v>5000</v>
      </c>
      <c r="K208" s="62"/>
      <c r="L208" s="75">
        <v>12000</v>
      </c>
      <c r="P208" s="11"/>
    </row>
    <row r="209" spans="3:16" ht="13.5">
      <c r="C209" s="36" t="s">
        <v>219</v>
      </c>
      <c r="D209" s="36"/>
      <c r="E209" s="36"/>
      <c r="F209" s="35" t="s">
        <v>309</v>
      </c>
      <c r="G209" s="35"/>
      <c r="H209" s="36">
        <v>39</v>
      </c>
      <c r="I209" s="36"/>
      <c r="J209" s="11">
        <v>42000</v>
      </c>
      <c r="K209" s="36"/>
      <c r="L209" s="11">
        <v>20000</v>
      </c>
      <c r="P209" s="11"/>
    </row>
    <row r="210" spans="1:16" ht="13.5">
      <c r="A210" s="8"/>
      <c r="B210" s="1"/>
      <c r="C210" s="36" t="s">
        <v>104</v>
      </c>
      <c r="D210" s="36"/>
      <c r="E210" s="36"/>
      <c r="F210" s="35" t="s">
        <v>454</v>
      </c>
      <c r="G210" s="35"/>
      <c r="H210" s="36">
        <v>15399</v>
      </c>
      <c r="I210" s="36"/>
      <c r="J210" s="11">
        <v>16000</v>
      </c>
      <c r="K210" s="36"/>
      <c r="L210" s="11">
        <v>16000</v>
      </c>
      <c r="N210" s="67"/>
      <c r="P210" s="11"/>
    </row>
    <row r="211" spans="1:16" ht="13.5">
      <c r="A211" s="8"/>
      <c r="B211" s="1"/>
      <c r="C211" s="36" t="s">
        <v>105</v>
      </c>
      <c r="D211" s="36"/>
      <c r="E211" s="36"/>
      <c r="F211" s="35" t="s">
        <v>455</v>
      </c>
      <c r="G211" s="35"/>
      <c r="H211" s="36">
        <v>19475.22</v>
      </c>
      <c r="I211" s="36"/>
      <c r="J211" s="11">
        <v>15000</v>
      </c>
      <c r="K211" s="36"/>
      <c r="L211" s="11">
        <v>15000</v>
      </c>
      <c r="N211" s="67"/>
      <c r="P211" s="11"/>
    </row>
    <row r="212" spans="1:16" ht="13.5">
      <c r="A212" s="8"/>
      <c r="B212" s="1"/>
      <c r="C212" s="1" t="s">
        <v>197</v>
      </c>
      <c r="D212" s="1"/>
      <c r="E212" s="1"/>
      <c r="F212" s="35" t="s">
        <v>315</v>
      </c>
      <c r="G212" s="35"/>
      <c r="H212" s="36">
        <v>5592.88</v>
      </c>
      <c r="I212" s="36"/>
      <c r="J212" s="11">
        <v>5000</v>
      </c>
      <c r="K212" s="36"/>
      <c r="L212" s="11">
        <v>5000</v>
      </c>
      <c r="N212" s="67"/>
      <c r="P212" s="11"/>
    </row>
    <row r="213" spans="1:16" ht="13.5">
      <c r="A213" s="8"/>
      <c r="B213" s="1"/>
      <c r="C213" s="42" t="s">
        <v>114</v>
      </c>
      <c r="D213" s="42"/>
      <c r="E213" s="42"/>
      <c r="F213" s="43" t="s">
        <v>316</v>
      </c>
      <c r="G213" s="43"/>
      <c r="H213" s="44">
        <v>26044.56</v>
      </c>
      <c r="I213" s="44"/>
      <c r="J213" s="11">
        <v>21000</v>
      </c>
      <c r="K213" s="36"/>
      <c r="L213" s="11">
        <v>21000</v>
      </c>
      <c r="N213" s="67"/>
      <c r="P213" s="11"/>
    </row>
    <row r="214" spans="1:16" ht="13.5">
      <c r="A214" s="8"/>
      <c r="B214" s="1"/>
      <c r="C214" s="1" t="s">
        <v>209</v>
      </c>
      <c r="D214" s="1"/>
      <c r="E214" s="1"/>
      <c r="F214" s="35" t="s">
        <v>323</v>
      </c>
      <c r="G214" s="35"/>
      <c r="H214" s="36">
        <v>2880</v>
      </c>
      <c r="I214" s="36"/>
      <c r="J214" s="11">
        <v>3000</v>
      </c>
      <c r="K214" s="36"/>
      <c r="L214" s="11">
        <v>0</v>
      </c>
      <c r="N214" s="67"/>
      <c r="P214" s="11"/>
    </row>
    <row r="215" spans="1:16" ht="13.5">
      <c r="A215" s="8"/>
      <c r="B215" s="1"/>
      <c r="C215" s="1" t="s">
        <v>116</v>
      </c>
      <c r="D215" s="1"/>
      <c r="E215" s="1"/>
      <c r="F215" s="35" t="s">
        <v>318</v>
      </c>
      <c r="G215" s="35"/>
      <c r="H215" s="36">
        <v>80901.07</v>
      </c>
      <c r="I215" s="36"/>
      <c r="J215" s="11">
        <v>78000</v>
      </c>
      <c r="K215" s="36"/>
      <c r="L215" s="11">
        <v>25000</v>
      </c>
      <c r="M215" s="48"/>
      <c r="N215" s="67"/>
      <c r="P215" s="11"/>
    </row>
    <row r="216" spans="1:16" ht="13.5">
      <c r="A216" s="8"/>
      <c r="B216" s="1"/>
      <c r="C216" s="1" t="s">
        <v>115</v>
      </c>
      <c r="D216" s="1"/>
      <c r="E216" s="1"/>
      <c r="F216" s="35" t="s">
        <v>317</v>
      </c>
      <c r="G216" s="35"/>
      <c r="H216" s="36">
        <v>171247.17</v>
      </c>
      <c r="I216" s="36"/>
      <c r="J216" s="11">
        <v>130000</v>
      </c>
      <c r="K216" s="36"/>
      <c r="L216" s="11">
        <v>130000</v>
      </c>
      <c r="P216" s="11"/>
    </row>
    <row r="217" spans="1:16" ht="13.5">
      <c r="A217" s="8"/>
      <c r="B217" s="1"/>
      <c r="C217" s="36" t="s">
        <v>124</v>
      </c>
      <c r="D217" s="36"/>
      <c r="E217" s="36"/>
      <c r="F217" s="70"/>
      <c r="G217" s="35"/>
      <c r="H217" s="36">
        <v>1205</v>
      </c>
      <c r="I217" s="36"/>
      <c r="J217" s="11">
        <v>0</v>
      </c>
      <c r="K217" s="36"/>
      <c r="L217" s="11">
        <v>0</v>
      </c>
      <c r="P217" s="11"/>
    </row>
    <row r="218" spans="1:16" ht="13.5">
      <c r="A218" s="8"/>
      <c r="B218" s="1"/>
      <c r="C218" s="1"/>
      <c r="D218" s="1" t="s">
        <v>125</v>
      </c>
      <c r="E218" s="1"/>
      <c r="F218" s="1"/>
      <c r="G218" s="1"/>
      <c r="H218" s="36">
        <f>SUM(H175:H217)</f>
        <v>1821110.2699999996</v>
      </c>
      <c r="I218" s="36"/>
      <c r="J218" s="11">
        <v>1957000</v>
      </c>
      <c r="K218" s="36"/>
      <c r="L218" s="11">
        <f>SUM(L174:L217)</f>
        <v>1934000</v>
      </c>
      <c r="N218" s="71"/>
      <c r="P218" s="11"/>
    </row>
    <row r="219" spans="1:16" ht="13.5">
      <c r="A219" s="8" t="s">
        <v>126</v>
      </c>
      <c r="B219" s="1"/>
      <c r="C219" s="1"/>
      <c r="D219" s="1"/>
      <c r="E219" s="1"/>
      <c r="F219" s="1"/>
      <c r="G219" s="1"/>
      <c r="H219" s="29">
        <f>+H218+H169+H166+H124+H112</f>
        <v>4939096.88</v>
      </c>
      <c r="I219" s="29"/>
      <c r="J219" s="52">
        <f>+J218+J169+J166+J124+J112</f>
        <v>5020000</v>
      </c>
      <c r="K219" s="29"/>
      <c r="L219" s="52">
        <f>+L218+L169+L166+L124+L112</f>
        <v>5708000</v>
      </c>
      <c r="M219" s="52"/>
      <c r="O219" s="37"/>
      <c r="P219" s="11"/>
    </row>
    <row r="220" spans="1:16" ht="13.5">
      <c r="A220" s="8"/>
      <c r="B220" s="1"/>
      <c r="C220" s="1"/>
      <c r="D220" s="1"/>
      <c r="E220" s="1"/>
      <c r="F220" s="1"/>
      <c r="G220" s="1"/>
      <c r="H220" s="36"/>
      <c r="I220" s="36"/>
      <c r="J220" s="11"/>
      <c r="K220" s="36"/>
      <c r="P220" s="11"/>
    </row>
    <row r="221" spans="1:16" ht="13.5">
      <c r="A221" s="8" t="s">
        <v>127</v>
      </c>
      <c r="B221" s="1"/>
      <c r="C221" s="1"/>
      <c r="D221" s="1"/>
      <c r="E221" s="1"/>
      <c r="F221" s="1"/>
      <c r="G221" s="1"/>
      <c r="H221" s="36"/>
      <c r="I221" s="36"/>
      <c r="J221" s="11"/>
      <c r="K221" s="36"/>
      <c r="P221" s="11"/>
    </row>
    <row r="222" spans="1:16" ht="13.5">
      <c r="A222" s="8"/>
      <c r="B222" s="55" t="s">
        <v>134</v>
      </c>
      <c r="C222" s="55"/>
      <c r="D222" s="55"/>
      <c r="E222" s="55"/>
      <c r="F222" s="47" t="s">
        <v>336</v>
      </c>
      <c r="G222" s="47"/>
      <c r="H222" s="34">
        <v>217121.22</v>
      </c>
      <c r="I222" s="34"/>
      <c r="J222" s="11">
        <v>182000</v>
      </c>
      <c r="K222" s="34"/>
      <c r="L222" s="11">
        <v>234000</v>
      </c>
      <c r="M222" s="48"/>
      <c r="P222" s="11"/>
    </row>
    <row r="223" spans="1:16" ht="13.5">
      <c r="A223" s="8"/>
      <c r="B223" s="36" t="s">
        <v>131</v>
      </c>
      <c r="C223" s="36"/>
      <c r="D223" s="36"/>
      <c r="E223" s="36"/>
      <c r="F223" s="35" t="s">
        <v>330</v>
      </c>
      <c r="G223" s="35"/>
      <c r="H223" s="36">
        <v>84504.45</v>
      </c>
      <c r="I223" s="36"/>
      <c r="J223" s="11">
        <v>40000</v>
      </c>
      <c r="K223" s="36"/>
      <c r="L223" s="11">
        <v>40000</v>
      </c>
      <c r="P223" s="11"/>
    </row>
    <row r="224" spans="1:16" ht="13.5">
      <c r="A224" s="8"/>
      <c r="B224" s="36" t="s">
        <v>130</v>
      </c>
      <c r="C224" s="36"/>
      <c r="D224" s="36"/>
      <c r="E224" s="36"/>
      <c r="F224" s="35" t="s">
        <v>329</v>
      </c>
      <c r="G224" s="35"/>
      <c r="H224" s="36">
        <v>1875551.94</v>
      </c>
      <c r="I224" s="36"/>
      <c r="J224" s="11">
        <v>844000</v>
      </c>
      <c r="K224" s="36"/>
      <c r="L224" s="11">
        <v>844000</v>
      </c>
      <c r="P224" s="11"/>
    </row>
    <row r="225" spans="1:16" ht="13.5">
      <c r="A225" s="8"/>
      <c r="B225" s="1" t="s">
        <v>133</v>
      </c>
      <c r="C225" s="1"/>
      <c r="D225" s="1"/>
      <c r="E225" s="1"/>
      <c r="F225" s="35" t="s">
        <v>332</v>
      </c>
      <c r="G225" s="35"/>
      <c r="H225" s="36">
        <v>148000</v>
      </c>
      <c r="I225" s="36"/>
      <c r="J225" s="11">
        <v>148000</v>
      </c>
      <c r="K225" s="36"/>
      <c r="L225" s="11">
        <v>148000</v>
      </c>
      <c r="P225" s="11"/>
    </row>
    <row r="226" spans="1:16" ht="13.5">
      <c r="A226" s="8"/>
      <c r="B226" s="1"/>
      <c r="C226" s="1"/>
      <c r="D226" s="1"/>
      <c r="E226" s="1"/>
      <c r="F226" s="35"/>
      <c r="G226" s="35"/>
      <c r="H226" s="36"/>
      <c r="I226" s="36"/>
      <c r="J226" s="11"/>
      <c r="K226" s="36"/>
      <c r="P226" s="11"/>
    </row>
    <row r="227" spans="1:16" ht="13.5">
      <c r="A227" s="8"/>
      <c r="B227" s="1"/>
      <c r="C227" s="1"/>
      <c r="D227" s="1"/>
      <c r="E227" s="1"/>
      <c r="F227" s="35"/>
      <c r="G227" s="35"/>
      <c r="H227" s="36"/>
      <c r="I227" s="36"/>
      <c r="J227" s="11"/>
      <c r="K227" s="36"/>
      <c r="P227" s="11"/>
    </row>
    <row r="228" spans="1:16" ht="13.5">
      <c r="A228" s="8" t="s">
        <v>467</v>
      </c>
      <c r="B228" s="1"/>
      <c r="C228" s="1"/>
      <c r="D228" s="1"/>
      <c r="E228" s="1"/>
      <c r="F228" s="35"/>
      <c r="G228" s="35"/>
      <c r="H228" s="36"/>
      <c r="I228" s="36"/>
      <c r="J228" s="11"/>
      <c r="K228" s="36"/>
      <c r="P228" s="11"/>
    </row>
    <row r="229" spans="1:16" ht="13.5">
      <c r="A229" s="8"/>
      <c r="B229" s="1" t="s">
        <v>74</v>
      </c>
      <c r="C229" s="1"/>
      <c r="D229" s="1"/>
      <c r="E229" s="1"/>
      <c r="F229" s="35" t="s">
        <v>333</v>
      </c>
      <c r="G229" s="35"/>
      <c r="H229" s="36">
        <v>53085.3</v>
      </c>
      <c r="I229" s="36"/>
      <c r="J229" s="11">
        <v>23000</v>
      </c>
      <c r="K229" s="36"/>
      <c r="L229" s="11">
        <v>23000</v>
      </c>
      <c r="P229" s="11"/>
    </row>
    <row r="230" spans="1:16" ht="13.5">
      <c r="A230" s="8"/>
      <c r="B230" s="1" t="s">
        <v>186</v>
      </c>
      <c r="C230" s="1"/>
      <c r="D230" s="1"/>
      <c r="E230" s="1"/>
      <c r="F230" s="35" t="s">
        <v>335</v>
      </c>
      <c r="G230" s="35"/>
      <c r="H230" s="36">
        <v>3775</v>
      </c>
      <c r="I230" s="36"/>
      <c r="J230" s="11">
        <v>5000</v>
      </c>
      <c r="K230" s="36"/>
      <c r="L230" s="11">
        <v>5000</v>
      </c>
      <c r="M230" s="48"/>
      <c r="P230" s="11"/>
    </row>
    <row r="231" spans="1:16" ht="13.5">
      <c r="A231" s="8"/>
      <c r="B231" s="1" t="s">
        <v>206</v>
      </c>
      <c r="C231" s="1"/>
      <c r="D231" s="1"/>
      <c r="E231" s="1"/>
      <c r="F231" s="35" t="s">
        <v>344</v>
      </c>
      <c r="G231" s="35"/>
      <c r="H231" s="36">
        <v>5555.95</v>
      </c>
      <c r="I231" s="36"/>
      <c r="J231" s="11">
        <v>10000</v>
      </c>
      <c r="K231" s="36"/>
      <c r="L231" s="11">
        <v>10000</v>
      </c>
      <c r="P231" s="11"/>
    </row>
    <row r="232" spans="1:16" ht="13.5">
      <c r="A232" s="8"/>
      <c r="B232" s="55" t="s">
        <v>204</v>
      </c>
      <c r="C232" s="55"/>
      <c r="D232" s="55"/>
      <c r="E232" s="55"/>
      <c r="F232" s="47" t="s">
        <v>337</v>
      </c>
      <c r="G232" s="47"/>
      <c r="H232" s="34">
        <v>6960</v>
      </c>
      <c r="I232" s="34"/>
      <c r="J232" s="11">
        <v>20000</v>
      </c>
      <c r="K232" s="34"/>
      <c r="L232" s="11">
        <v>10000</v>
      </c>
      <c r="P232" s="11"/>
    </row>
    <row r="233" spans="1:16" ht="13.5">
      <c r="A233" s="8"/>
      <c r="B233" s="36" t="s">
        <v>132</v>
      </c>
      <c r="C233" s="1"/>
      <c r="D233" s="1"/>
      <c r="E233" s="1"/>
      <c r="F233" s="35" t="s">
        <v>331</v>
      </c>
      <c r="G233" s="35"/>
      <c r="H233" s="36">
        <v>95355.06</v>
      </c>
      <c r="I233" s="36"/>
      <c r="J233" s="11">
        <f>131300-10000-500</f>
        <v>120800</v>
      </c>
      <c r="K233" s="36"/>
      <c r="L233" s="11">
        <v>120900</v>
      </c>
      <c r="P233" s="11"/>
    </row>
    <row r="234" spans="1:16" ht="13.5">
      <c r="A234" s="8"/>
      <c r="B234" s="1" t="s">
        <v>185</v>
      </c>
      <c r="C234" s="1"/>
      <c r="D234" s="1"/>
      <c r="E234" s="1"/>
      <c r="F234" s="35" t="s">
        <v>334</v>
      </c>
      <c r="G234" s="35"/>
      <c r="H234" s="36">
        <v>140110</v>
      </c>
      <c r="I234" s="36"/>
      <c r="J234" s="11">
        <f>8000+16000</f>
        <v>24000</v>
      </c>
      <c r="K234" s="36"/>
      <c r="L234" s="11">
        <f>8000+16000+16000</f>
        <v>40000</v>
      </c>
      <c r="M234" s="48"/>
      <c r="N234" s="79"/>
      <c r="P234" s="11"/>
    </row>
    <row r="235" spans="1:16" ht="13.5">
      <c r="A235" s="8"/>
      <c r="B235" s="1" t="s">
        <v>129</v>
      </c>
      <c r="C235" s="1"/>
      <c r="D235" s="1"/>
      <c r="E235" s="1"/>
      <c r="F235" s="35" t="s">
        <v>328</v>
      </c>
      <c r="G235" s="35"/>
      <c r="H235" s="36">
        <v>10490.2</v>
      </c>
      <c r="I235" s="36"/>
      <c r="J235" s="11">
        <v>12000</v>
      </c>
      <c r="K235" s="36"/>
      <c r="L235" s="11">
        <v>14000</v>
      </c>
      <c r="N235" s="79"/>
      <c r="P235" s="11"/>
    </row>
    <row r="236" spans="1:16" ht="13.5">
      <c r="A236" s="8"/>
      <c r="B236" s="36" t="s">
        <v>128</v>
      </c>
      <c r="C236" s="36"/>
      <c r="D236" s="36"/>
      <c r="E236" s="36"/>
      <c r="F236" s="35" t="s">
        <v>327</v>
      </c>
      <c r="G236" s="35"/>
      <c r="H236" s="36">
        <v>71491.84</v>
      </c>
      <c r="I236" s="36"/>
      <c r="J236" s="11">
        <v>60000</v>
      </c>
      <c r="K236" s="36"/>
      <c r="L236" s="11">
        <v>18000</v>
      </c>
      <c r="P236" s="11"/>
    </row>
    <row r="237" spans="1:16" ht="13.5">
      <c r="A237" s="8"/>
      <c r="B237" s="1" t="s">
        <v>140</v>
      </c>
      <c r="C237" s="1"/>
      <c r="D237" s="1"/>
      <c r="E237" s="1"/>
      <c r="F237" s="35" t="s">
        <v>342</v>
      </c>
      <c r="G237" s="35"/>
      <c r="H237" s="36">
        <v>13468.64</v>
      </c>
      <c r="I237" s="36"/>
      <c r="J237" s="11">
        <v>2000</v>
      </c>
      <c r="K237" s="36"/>
      <c r="L237" s="11">
        <v>2000</v>
      </c>
      <c r="M237" s="48"/>
      <c r="P237" s="11"/>
    </row>
    <row r="238" spans="1:16" ht="13.5">
      <c r="A238" s="8"/>
      <c r="B238" s="36" t="s">
        <v>145</v>
      </c>
      <c r="C238" s="36"/>
      <c r="D238" s="36"/>
      <c r="E238" s="36"/>
      <c r="F238" s="35" t="s">
        <v>353</v>
      </c>
      <c r="G238" s="35"/>
      <c r="H238" s="36">
        <v>13373</v>
      </c>
      <c r="I238" s="36"/>
      <c r="J238" s="11">
        <v>25000</v>
      </c>
      <c r="K238" s="36"/>
      <c r="L238" s="11">
        <v>15000</v>
      </c>
      <c r="P238" s="11"/>
    </row>
    <row r="239" spans="1:16" ht="13.5">
      <c r="A239" s="8"/>
      <c r="B239" s="1" t="s">
        <v>146</v>
      </c>
      <c r="C239" s="1"/>
      <c r="D239" s="1"/>
      <c r="E239" s="1"/>
      <c r="F239" s="35" t="s">
        <v>354</v>
      </c>
      <c r="G239" s="35"/>
      <c r="H239" s="36">
        <v>26103.25</v>
      </c>
      <c r="I239" s="36"/>
      <c r="J239" s="11">
        <v>23000</v>
      </c>
      <c r="K239" s="36"/>
      <c r="L239" s="11">
        <v>23000</v>
      </c>
      <c r="P239" s="11"/>
    </row>
    <row r="240" spans="1:16" ht="13.5">
      <c r="A240" s="8"/>
      <c r="B240" s="1" t="s">
        <v>156</v>
      </c>
      <c r="C240" s="1"/>
      <c r="D240" s="1"/>
      <c r="E240" s="1"/>
      <c r="F240" s="35" t="s">
        <v>364</v>
      </c>
      <c r="G240" s="35"/>
      <c r="H240" s="36">
        <v>588962.46</v>
      </c>
      <c r="I240" s="36"/>
      <c r="J240" s="11">
        <v>573000</v>
      </c>
      <c r="K240" s="36"/>
      <c r="L240" s="11">
        <v>625000</v>
      </c>
      <c r="P240" s="11"/>
    </row>
    <row r="241" spans="1:16" ht="13.5">
      <c r="A241" s="8"/>
      <c r="B241" s="36" t="s">
        <v>138</v>
      </c>
      <c r="C241" s="1"/>
      <c r="D241" s="36"/>
      <c r="E241" s="36"/>
      <c r="F241" s="35" t="s">
        <v>341</v>
      </c>
      <c r="G241" s="35"/>
      <c r="H241" s="36">
        <v>16038.49</v>
      </c>
      <c r="I241" s="36"/>
      <c r="J241" s="11">
        <v>15000</v>
      </c>
      <c r="K241" s="36"/>
      <c r="L241" s="11">
        <v>15000</v>
      </c>
      <c r="P241" s="11"/>
    </row>
    <row r="242" spans="1:16" ht="13.5">
      <c r="A242" s="8"/>
      <c r="B242" s="38" t="s">
        <v>137</v>
      </c>
      <c r="C242" s="38"/>
      <c r="D242" s="38"/>
      <c r="E242" s="38"/>
      <c r="F242" s="69" t="s">
        <v>340</v>
      </c>
      <c r="G242" s="69"/>
      <c r="H242" s="11">
        <v>3632</v>
      </c>
      <c r="I242" s="11"/>
      <c r="J242" s="11">
        <v>3000</v>
      </c>
      <c r="K242" s="36"/>
      <c r="L242" s="11">
        <v>1000</v>
      </c>
      <c r="P242" s="11"/>
    </row>
    <row r="243" spans="1:16" ht="13.5">
      <c r="A243" s="8"/>
      <c r="B243" s="42" t="s">
        <v>136</v>
      </c>
      <c r="C243" s="42"/>
      <c r="D243" s="42"/>
      <c r="E243" s="42"/>
      <c r="F243" s="43" t="s">
        <v>338</v>
      </c>
      <c r="G243" s="43"/>
      <c r="H243" s="44">
        <v>18587.32</v>
      </c>
      <c r="I243" s="44"/>
      <c r="J243" s="11">
        <v>13000</v>
      </c>
      <c r="K243" s="36"/>
      <c r="L243" s="11">
        <v>8000</v>
      </c>
      <c r="P243" s="11"/>
    </row>
    <row r="244" spans="1:16" ht="13.5">
      <c r="A244" s="8"/>
      <c r="B244" s="42" t="s">
        <v>187</v>
      </c>
      <c r="C244" s="42"/>
      <c r="D244" s="42"/>
      <c r="E244" s="42"/>
      <c r="F244" s="43" t="s">
        <v>339</v>
      </c>
      <c r="G244" s="43"/>
      <c r="H244" s="44">
        <v>228910.09</v>
      </c>
      <c r="I244" s="44"/>
      <c r="J244" s="11">
        <v>300000</v>
      </c>
      <c r="K244" s="36"/>
      <c r="L244" s="11">
        <v>225000</v>
      </c>
      <c r="P244" s="11"/>
    </row>
    <row r="245" spans="1:16" ht="13.5">
      <c r="A245" s="8"/>
      <c r="B245" s="36" t="s">
        <v>152</v>
      </c>
      <c r="C245" s="36"/>
      <c r="D245" s="36"/>
      <c r="E245" s="36"/>
      <c r="F245" s="35" t="s">
        <v>360</v>
      </c>
      <c r="G245" s="35"/>
      <c r="H245" s="36">
        <v>455250</v>
      </c>
      <c r="I245" s="36"/>
      <c r="J245" s="11">
        <v>450000</v>
      </c>
      <c r="K245" s="36"/>
      <c r="L245" s="11">
        <v>450000</v>
      </c>
      <c r="P245" s="11"/>
    </row>
    <row r="246" spans="1:16" ht="13.5">
      <c r="A246" s="8"/>
      <c r="B246" s="36" t="s">
        <v>153</v>
      </c>
      <c r="C246" s="36"/>
      <c r="D246" s="36"/>
      <c r="E246" s="36"/>
      <c r="F246" s="35" t="s">
        <v>361</v>
      </c>
      <c r="G246" s="35"/>
      <c r="H246" s="36">
        <v>235318</v>
      </c>
      <c r="I246" s="36"/>
      <c r="J246" s="11">
        <v>190000</v>
      </c>
      <c r="K246" s="36"/>
      <c r="L246" s="11">
        <v>190000</v>
      </c>
      <c r="P246" s="11"/>
    </row>
    <row r="247" spans="1:16" ht="13.5">
      <c r="A247" s="8"/>
      <c r="B247" s="36" t="s">
        <v>154</v>
      </c>
      <c r="C247" s="36"/>
      <c r="D247" s="36"/>
      <c r="E247" s="36"/>
      <c r="F247" s="35" t="s">
        <v>362</v>
      </c>
      <c r="G247" s="35"/>
      <c r="H247" s="36">
        <v>85164.06</v>
      </c>
      <c r="I247" s="36"/>
      <c r="J247" s="11">
        <v>70000</v>
      </c>
      <c r="K247" s="36"/>
      <c r="L247" s="11">
        <v>70000</v>
      </c>
      <c r="P247" s="11"/>
    </row>
    <row r="248" spans="1:16" ht="13.5">
      <c r="A248" s="8"/>
      <c r="B248" s="36" t="s">
        <v>151</v>
      </c>
      <c r="C248" s="36"/>
      <c r="D248" s="36"/>
      <c r="E248" s="36"/>
      <c r="F248" s="35" t="s">
        <v>359</v>
      </c>
      <c r="G248" s="35"/>
      <c r="H248" s="36">
        <v>2827</v>
      </c>
      <c r="I248" s="36"/>
      <c r="J248" s="11">
        <v>4000</v>
      </c>
      <c r="K248" s="36"/>
      <c r="L248" s="11">
        <v>4000</v>
      </c>
      <c r="P248" s="11"/>
    </row>
    <row r="249" spans="1:16" ht="13.5">
      <c r="A249" s="8"/>
      <c r="B249" s="1" t="s">
        <v>150</v>
      </c>
      <c r="C249" s="1"/>
      <c r="D249" s="1"/>
      <c r="E249" s="1"/>
      <c r="F249" s="35" t="s">
        <v>358</v>
      </c>
      <c r="G249" s="35"/>
      <c r="H249" s="36">
        <v>1694.11</v>
      </c>
      <c r="I249" s="36"/>
      <c r="J249" s="11">
        <v>2000</v>
      </c>
      <c r="K249" s="36"/>
      <c r="L249" s="11">
        <v>2000</v>
      </c>
      <c r="P249" s="11"/>
    </row>
    <row r="250" spans="1:16" ht="13.5">
      <c r="A250" s="8"/>
      <c r="B250" s="1" t="s">
        <v>155</v>
      </c>
      <c r="C250" s="1"/>
      <c r="D250" s="1"/>
      <c r="E250" s="1"/>
      <c r="F250" s="35" t="s">
        <v>363</v>
      </c>
      <c r="G250" s="35"/>
      <c r="H250" s="36">
        <v>9438.53</v>
      </c>
      <c r="I250" s="36"/>
      <c r="J250" s="11">
        <v>5000</v>
      </c>
      <c r="K250" s="36"/>
      <c r="L250" s="11">
        <v>3000</v>
      </c>
      <c r="P250" s="11"/>
    </row>
    <row r="251" spans="1:16" ht="13.5">
      <c r="A251" s="8"/>
      <c r="B251" s="1" t="s">
        <v>141</v>
      </c>
      <c r="C251" s="1"/>
      <c r="D251" s="1"/>
      <c r="E251" s="1"/>
      <c r="F251" s="1"/>
      <c r="G251" s="1"/>
      <c r="H251" s="36"/>
      <c r="I251" s="36"/>
      <c r="J251" s="11"/>
      <c r="K251" s="36"/>
      <c r="N251" s="67"/>
      <c r="P251" s="11"/>
    </row>
    <row r="252" spans="1:16" ht="13.5">
      <c r="A252" s="8"/>
      <c r="B252" s="1"/>
      <c r="C252" s="1" t="s">
        <v>143</v>
      </c>
      <c r="D252" s="1"/>
      <c r="E252" s="1"/>
      <c r="F252" s="35" t="s">
        <v>350</v>
      </c>
      <c r="G252" s="35"/>
      <c r="H252" s="36">
        <v>37833.17</v>
      </c>
      <c r="I252" s="36"/>
      <c r="J252" s="11">
        <v>40000</v>
      </c>
      <c r="K252" s="36"/>
      <c r="L252" s="11">
        <v>40000</v>
      </c>
      <c r="N252" s="67"/>
      <c r="P252" s="11"/>
    </row>
    <row r="253" spans="1:16" ht="13.5">
      <c r="A253" s="8"/>
      <c r="B253" s="1"/>
      <c r="C253" s="1" t="s">
        <v>142</v>
      </c>
      <c r="D253" s="1"/>
      <c r="E253" s="1"/>
      <c r="F253" s="35" t="s">
        <v>345</v>
      </c>
      <c r="G253" s="35"/>
      <c r="H253" s="36">
        <v>129421.15</v>
      </c>
      <c r="I253" s="36"/>
      <c r="J253" s="11">
        <v>115000</v>
      </c>
      <c r="K253" s="36"/>
      <c r="L253" s="11">
        <v>115000</v>
      </c>
      <c r="P253" s="11"/>
    </row>
    <row r="254" spans="1:16" ht="13.5">
      <c r="A254" s="8"/>
      <c r="B254" s="1"/>
      <c r="C254" s="1" t="s">
        <v>193</v>
      </c>
      <c r="D254" s="1"/>
      <c r="E254" s="1"/>
      <c r="F254" s="35" t="s">
        <v>346</v>
      </c>
      <c r="G254" s="35"/>
      <c r="H254" s="36">
        <v>7460</v>
      </c>
      <c r="I254" s="36"/>
      <c r="J254" s="11">
        <v>7000</v>
      </c>
      <c r="K254" s="36"/>
      <c r="L254" s="11">
        <v>7000</v>
      </c>
      <c r="P254" s="11"/>
    </row>
    <row r="255" spans="1:16" ht="13.5">
      <c r="A255" s="8"/>
      <c r="B255" s="1"/>
      <c r="C255" s="1" t="s">
        <v>194</v>
      </c>
      <c r="D255" s="1"/>
      <c r="E255" s="1"/>
      <c r="F255" s="35" t="s">
        <v>347</v>
      </c>
      <c r="G255" s="35"/>
      <c r="H255" s="36">
        <v>11840</v>
      </c>
      <c r="I255" s="36"/>
      <c r="J255" s="11">
        <v>10000</v>
      </c>
      <c r="K255" s="36"/>
      <c r="L255" s="11">
        <v>10000</v>
      </c>
      <c r="P255" s="11"/>
    </row>
    <row r="256" spans="1:16" ht="13.5">
      <c r="A256" s="8"/>
      <c r="B256" s="1"/>
      <c r="C256" s="1" t="s">
        <v>211</v>
      </c>
      <c r="D256" s="1"/>
      <c r="E256" s="1"/>
      <c r="F256" s="35" t="s">
        <v>351</v>
      </c>
      <c r="G256" s="35"/>
      <c r="H256" s="36">
        <v>5105.51</v>
      </c>
      <c r="I256" s="36"/>
      <c r="J256" s="11">
        <v>7000</v>
      </c>
      <c r="K256" s="36"/>
      <c r="L256" s="11">
        <v>10000</v>
      </c>
      <c r="P256" s="11"/>
    </row>
    <row r="257" spans="1:16" ht="13.5">
      <c r="A257" s="8"/>
      <c r="B257" s="1"/>
      <c r="C257" s="1" t="s">
        <v>417</v>
      </c>
      <c r="D257" s="1"/>
      <c r="E257" s="1"/>
      <c r="F257" s="35" t="s">
        <v>432</v>
      </c>
      <c r="G257" s="35"/>
      <c r="H257" s="36">
        <v>0</v>
      </c>
      <c r="I257" s="36"/>
      <c r="J257" s="11">
        <v>0</v>
      </c>
      <c r="K257" s="36"/>
      <c r="L257" s="11">
        <v>30000</v>
      </c>
      <c r="N257" s="67"/>
      <c r="P257" s="11"/>
    </row>
    <row r="258" spans="1:16" ht="13.5">
      <c r="A258" s="8"/>
      <c r="B258" s="1"/>
      <c r="C258" s="1" t="s">
        <v>144</v>
      </c>
      <c r="D258" s="1"/>
      <c r="E258" s="1"/>
      <c r="F258" s="35" t="s">
        <v>349</v>
      </c>
      <c r="G258" s="35"/>
      <c r="H258" s="36">
        <v>6756.67</v>
      </c>
      <c r="I258" s="36"/>
      <c r="J258" s="11">
        <v>12000</v>
      </c>
      <c r="K258" s="36"/>
      <c r="L258" s="11">
        <v>12000</v>
      </c>
      <c r="P258" s="11"/>
    </row>
    <row r="259" spans="1:16" ht="13.5">
      <c r="A259" s="8"/>
      <c r="B259" s="1"/>
      <c r="C259" s="1" t="s">
        <v>196</v>
      </c>
      <c r="D259" s="1"/>
      <c r="E259" s="1"/>
      <c r="F259" s="35" t="s">
        <v>348</v>
      </c>
      <c r="G259" s="35"/>
      <c r="H259" s="36">
        <v>10080.7</v>
      </c>
      <c r="I259" s="36"/>
      <c r="J259" s="11">
        <v>9000</v>
      </c>
      <c r="K259" s="36"/>
      <c r="L259" s="11">
        <v>9000</v>
      </c>
      <c r="P259" s="11"/>
    </row>
    <row r="260" spans="1:16" ht="13.5">
      <c r="A260" s="8"/>
      <c r="B260" s="1"/>
      <c r="C260" s="1" t="s">
        <v>195</v>
      </c>
      <c r="D260" s="1"/>
      <c r="E260" s="1"/>
      <c r="F260" s="35" t="s">
        <v>352</v>
      </c>
      <c r="G260" s="35"/>
      <c r="H260" s="36">
        <v>2035</v>
      </c>
      <c r="I260" s="36"/>
      <c r="J260" s="11">
        <v>1000</v>
      </c>
      <c r="K260" s="36"/>
      <c r="L260" s="11">
        <v>1000</v>
      </c>
      <c r="P260" s="11"/>
    </row>
    <row r="261" spans="1:16" ht="13.5">
      <c r="A261" s="8"/>
      <c r="B261" s="1" t="s">
        <v>192</v>
      </c>
      <c r="C261" s="1"/>
      <c r="D261" s="1"/>
      <c r="E261" s="1"/>
      <c r="F261" s="35" t="s">
        <v>343</v>
      </c>
      <c r="G261" s="35"/>
      <c r="H261" s="36">
        <v>1203.94</v>
      </c>
      <c r="I261" s="36"/>
      <c r="J261" s="11">
        <v>2000</v>
      </c>
      <c r="K261" s="36"/>
      <c r="L261" s="11">
        <v>0</v>
      </c>
      <c r="M261" s="48"/>
      <c r="P261" s="11"/>
    </row>
    <row r="262" spans="1:16" ht="13.5">
      <c r="A262" s="8"/>
      <c r="B262" s="1" t="s">
        <v>149</v>
      </c>
      <c r="C262" s="1"/>
      <c r="D262" s="1"/>
      <c r="E262" s="1"/>
      <c r="F262" s="35" t="s">
        <v>357</v>
      </c>
      <c r="G262" s="35"/>
      <c r="H262" s="36">
        <v>2547.52</v>
      </c>
      <c r="I262" s="36"/>
      <c r="J262" s="11">
        <v>2000</v>
      </c>
      <c r="K262" s="36"/>
      <c r="L262" s="11">
        <v>2000</v>
      </c>
      <c r="P262" s="11"/>
    </row>
    <row r="263" spans="1:16" ht="13.5">
      <c r="A263" s="8"/>
      <c r="B263" s="1" t="s">
        <v>148</v>
      </c>
      <c r="C263" s="1"/>
      <c r="D263" s="1"/>
      <c r="E263" s="1"/>
      <c r="F263" s="35" t="s">
        <v>356</v>
      </c>
      <c r="G263" s="35"/>
      <c r="H263" s="36">
        <v>4852.8</v>
      </c>
      <c r="I263" s="36"/>
      <c r="J263" s="11">
        <v>5000</v>
      </c>
      <c r="K263" s="36"/>
      <c r="L263" s="11">
        <v>5000</v>
      </c>
      <c r="P263" s="11"/>
    </row>
    <row r="264" spans="1:16" ht="13.5">
      <c r="A264" s="8"/>
      <c r="B264" s="1" t="s">
        <v>147</v>
      </c>
      <c r="C264" s="1"/>
      <c r="D264" s="1"/>
      <c r="E264" s="1"/>
      <c r="F264" s="35" t="s">
        <v>355</v>
      </c>
      <c r="G264" s="35"/>
      <c r="H264" s="36">
        <v>10000.08</v>
      </c>
      <c r="I264" s="36"/>
      <c r="J264" s="11">
        <v>10000</v>
      </c>
      <c r="K264" s="36"/>
      <c r="L264" s="11">
        <v>10000</v>
      </c>
      <c r="P264" s="11"/>
    </row>
    <row r="265" spans="1:16" ht="13.5">
      <c r="A265" s="8"/>
      <c r="B265" s="1" t="s">
        <v>207</v>
      </c>
      <c r="C265" s="1"/>
      <c r="D265" s="1"/>
      <c r="E265" s="1"/>
      <c r="F265" s="35" t="s">
        <v>433</v>
      </c>
      <c r="G265" s="35"/>
      <c r="H265" s="36">
        <v>7692.6</v>
      </c>
      <c r="I265" s="36"/>
      <c r="J265" s="11">
        <v>7000</v>
      </c>
      <c r="K265" s="36"/>
      <c r="L265" s="11">
        <v>7000</v>
      </c>
      <c r="M265" s="48"/>
      <c r="P265" s="11"/>
    </row>
    <row r="266" spans="1:16" ht="13.5">
      <c r="A266" s="8"/>
      <c r="B266" s="1" t="s">
        <v>135</v>
      </c>
      <c r="C266" s="1"/>
      <c r="D266" s="1"/>
      <c r="E266" s="1"/>
      <c r="F266" s="35" t="s">
        <v>457</v>
      </c>
      <c r="G266" s="35"/>
      <c r="H266" s="36">
        <v>152037.85</v>
      </c>
      <c r="I266" s="36"/>
      <c r="J266" s="11">
        <v>250000</v>
      </c>
      <c r="K266" s="36"/>
      <c r="L266" s="11">
        <v>200000</v>
      </c>
      <c r="O266" s="54"/>
      <c r="P266" s="11"/>
    </row>
    <row r="267" spans="1:16" ht="13.5">
      <c r="A267" s="8"/>
      <c r="B267" s="1" t="s">
        <v>139</v>
      </c>
      <c r="C267" s="1"/>
      <c r="D267" s="1"/>
      <c r="E267" s="1"/>
      <c r="F267" s="70"/>
      <c r="G267" s="35"/>
      <c r="H267" s="36">
        <v>14120.24</v>
      </c>
      <c r="I267" s="36"/>
      <c r="J267" s="11">
        <v>0</v>
      </c>
      <c r="K267" s="36"/>
      <c r="L267" s="11">
        <v>0</v>
      </c>
      <c r="P267" s="11"/>
    </row>
    <row r="268" spans="1:16" ht="13.5">
      <c r="A268" s="8"/>
      <c r="B268" s="1" t="s">
        <v>157</v>
      </c>
      <c r="C268" s="1"/>
      <c r="D268" s="1"/>
      <c r="E268" s="1"/>
      <c r="F268" s="70"/>
      <c r="G268" s="35"/>
      <c r="H268" s="36">
        <v>9600</v>
      </c>
      <c r="I268" s="36"/>
      <c r="J268" s="11">
        <v>0</v>
      </c>
      <c r="K268" s="36"/>
      <c r="L268" s="11">
        <v>0</v>
      </c>
      <c r="P268" s="11"/>
    </row>
    <row r="269" spans="1:256" ht="13.5">
      <c r="A269" s="8" t="s">
        <v>158</v>
      </c>
      <c r="B269" s="8"/>
      <c r="C269" s="8"/>
      <c r="D269" s="8"/>
      <c r="E269" s="8"/>
      <c r="F269" s="8"/>
      <c r="G269" s="8"/>
      <c r="H269" s="29">
        <f>SUM(H222:H268)</f>
        <v>4823355.14</v>
      </c>
      <c r="I269" s="29"/>
      <c r="J269" s="52">
        <f>SUM(J222:J268)</f>
        <v>3640800</v>
      </c>
      <c r="K269" s="29"/>
      <c r="L269" s="52">
        <f>SUM(L222:L268)</f>
        <v>3597900</v>
      </c>
      <c r="M269" s="52"/>
      <c r="N269" s="80"/>
      <c r="O269" s="37"/>
      <c r="P269" s="11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  <c r="IT269" s="37"/>
      <c r="IU269" s="37"/>
      <c r="IV269" s="37"/>
    </row>
    <row r="270" spans="1:256" ht="13.5">
      <c r="A270" s="8"/>
      <c r="B270" s="8"/>
      <c r="C270" s="8"/>
      <c r="D270" s="8"/>
      <c r="E270" s="8"/>
      <c r="F270" s="8"/>
      <c r="G270" s="8"/>
      <c r="H270" s="29"/>
      <c r="I270" s="29"/>
      <c r="J270" s="52"/>
      <c r="K270" s="29"/>
      <c r="L270" s="52"/>
      <c r="M270" s="52"/>
      <c r="N270" s="80"/>
      <c r="O270" s="37"/>
      <c r="P270" s="11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  <c r="IT270" s="37"/>
      <c r="IU270" s="37"/>
      <c r="IV270" s="37"/>
    </row>
    <row r="271" spans="1:256" ht="13.5">
      <c r="A271" s="8" t="s">
        <v>442</v>
      </c>
      <c r="B271" s="8"/>
      <c r="C271" s="8"/>
      <c r="D271" s="8"/>
      <c r="E271" s="8"/>
      <c r="F271" s="8"/>
      <c r="G271" s="8"/>
      <c r="H271" s="29">
        <v>0</v>
      </c>
      <c r="I271" s="29"/>
      <c r="J271" s="52">
        <v>0</v>
      </c>
      <c r="K271" s="29"/>
      <c r="L271" s="52">
        <f>778000+58000+6000</f>
        <v>842000</v>
      </c>
      <c r="M271" s="52"/>
      <c r="N271" s="80"/>
      <c r="O271" s="37"/>
      <c r="P271" s="11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  <c r="IT271" s="37"/>
      <c r="IU271" s="37"/>
      <c r="IV271" s="37"/>
    </row>
    <row r="272" spans="1:256" ht="13.5">
      <c r="A272" s="8"/>
      <c r="B272" s="8"/>
      <c r="C272" s="8"/>
      <c r="D272" s="8"/>
      <c r="E272" s="8"/>
      <c r="F272" s="8"/>
      <c r="G272" s="8"/>
      <c r="H272" s="29"/>
      <c r="I272" s="29"/>
      <c r="J272" s="52"/>
      <c r="K272" s="29"/>
      <c r="L272" s="52"/>
      <c r="M272" s="52"/>
      <c r="N272" s="80"/>
      <c r="O272" s="37"/>
      <c r="P272" s="11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  <c r="IT272" s="37"/>
      <c r="IU272" s="37"/>
      <c r="IV272" s="37"/>
    </row>
    <row r="273" spans="1:16" ht="13.5">
      <c r="A273" s="8" t="s">
        <v>159</v>
      </c>
      <c r="B273" s="1"/>
      <c r="C273" s="1"/>
      <c r="D273" s="1"/>
      <c r="E273" s="1"/>
      <c r="F273" s="1"/>
      <c r="G273" s="1"/>
      <c r="H273" s="36"/>
      <c r="I273" s="36"/>
      <c r="J273" s="11"/>
      <c r="K273" s="36"/>
      <c r="P273" s="11"/>
    </row>
    <row r="274" spans="1:16" ht="13.5">
      <c r="A274" s="8"/>
      <c r="B274" s="1" t="s">
        <v>464</v>
      </c>
      <c r="C274" s="1"/>
      <c r="D274" s="1"/>
      <c r="E274" s="1"/>
      <c r="F274" s="35" t="s">
        <v>365</v>
      </c>
      <c r="G274" s="35"/>
      <c r="H274" s="36">
        <v>0</v>
      </c>
      <c r="I274" s="36"/>
      <c r="J274" s="11">
        <v>175000</v>
      </c>
      <c r="K274" s="36"/>
      <c r="L274" s="11">
        <v>175000</v>
      </c>
      <c r="P274" s="11"/>
    </row>
    <row r="275" spans="1:16" ht="13.5">
      <c r="A275" s="8"/>
      <c r="B275" s="1"/>
      <c r="C275" s="1"/>
      <c r="D275" s="1"/>
      <c r="E275" s="1"/>
      <c r="F275" s="1"/>
      <c r="G275" s="1"/>
      <c r="H275" s="36"/>
      <c r="I275" s="36"/>
      <c r="J275" s="11"/>
      <c r="K275" s="29"/>
      <c r="P275" s="11"/>
    </row>
    <row r="276" spans="1:256" ht="13.5">
      <c r="A276" s="8" t="s">
        <v>160</v>
      </c>
      <c r="B276" s="8"/>
      <c r="C276" s="8"/>
      <c r="D276" s="8"/>
      <c r="E276" s="8"/>
      <c r="F276" s="8"/>
      <c r="G276" s="8"/>
      <c r="H276" s="51">
        <f>H36+H41+H72+H80+H105+H219+H269+H274+H271</f>
        <v>150480106.53999996</v>
      </c>
      <c r="I276" s="51"/>
      <c r="J276" s="52">
        <f>J36+J41+J72+J80+J105+J219+J269+J274+J271</f>
        <v>161056000</v>
      </c>
      <c r="K276" s="29"/>
      <c r="L276" s="52">
        <f>L36+L41+L72+L80+L105+L219+L269+L274+L271</f>
        <v>178085000</v>
      </c>
      <c r="M276" s="52"/>
      <c r="O276" s="37"/>
      <c r="P276" s="11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  <c r="IV276" s="37"/>
    </row>
    <row r="277" spans="1:16" ht="13.5">
      <c r="A277" s="8"/>
      <c r="B277" s="8"/>
      <c r="C277" s="8"/>
      <c r="D277" s="8"/>
      <c r="E277" s="8"/>
      <c r="F277" s="1"/>
      <c r="G277" s="1"/>
      <c r="H277" s="36"/>
      <c r="I277" s="36"/>
      <c r="J277" s="11"/>
      <c r="K277" s="36"/>
      <c r="P277" s="11"/>
    </row>
    <row r="278" spans="1:16" ht="13.5">
      <c r="A278" s="8" t="s">
        <v>161</v>
      </c>
      <c r="B278" s="8"/>
      <c r="C278" s="8"/>
      <c r="D278" s="8"/>
      <c r="E278" s="8"/>
      <c r="F278" s="1"/>
      <c r="G278" s="1"/>
      <c r="H278" s="36"/>
      <c r="I278" s="36"/>
      <c r="J278" s="11"/>
      <c r="K278" s="36"/>
      <c r="P278" s="11"/>
    </row>
    <row r="279" spans="1:16" ht="13.5">
      <c r="A279" s="8"/>
      <c r="B279" s="8"/>
      <c r="C279" s="8"/>
      <c r="D279" s="8"/>
      <c r="E279" s="8"/>
      <c r="F279" s="1"/>
      <c r="G279" s="1"/>
      <c r="H279" s="36"/>
      <c r="I279" s="36"/>
      <c r="J279" s="11"/>
      <c r="K279" s="36"/>
      <c r="P279" s="11"/>
    </row>
    <row r="280" spans="1:16" ht="13.5">
      <c r="A280" s="8" t="s">
        <v>162</v>
      </c>
      <c r="B280" s="1"/>
      <c r="C280" s="1"/>
      <c r="D280" s="1"/>
      <c r="E280" s="1"/>
      <c r="F280" s="1"/>
      <c r="G280" s="1"/>
      <c r="H280" s="36"/>
      <c r="I280" s="36"/>
      <c r="J280" s="11"/>
      <c r="K280" s="36"/>
      <c r="P280" s="11"/>
    </row>
    <row r="281" spans="1:16" ht="13.5">
      <c r="A281" s="8"/>
      <c r="B281" s="36" t="s">
        <v>387</v>
      </c>
      <c r="C281" s="36"/>
      <c r="D281" s="36"/>
      <c r="E281" s="36"/>
      <c r="F281" s="35" t="s">
        <v>367</v>
      </c>
      <c r="G281" s="35"/>
      <c r="H281" s="36">
        <v>214801.48</v>
      </c>
      <c r="I281" s="36"/>
      <c r="J281" s="11">
        <v>200000</v>
      </c>
      <c r="K281" s="81"/>
      <c r="L281" s="11">
        <v>320000</v>
      </c>
      <c r="M281" s="63"/>
      <c r="P281" s="11"/>
    </row>
    <row r="282" spans="1:16" ht="13.5">
      <c r="A282" s="8"/>
      <c r="B282" s="11" t="s">
        <v>130</v>
      </c>
      <c r="C282" s="11"/>
      <c r="D282" s="11"/>
      <c r="E282" s="11"/>
      <c r="F282" s="69" t="s">
        <v>379</v>
      </c>
      <c r="G282" s="69"/>
      <c r="H282" s="11"/>
      <c r="I282" s="36"/>
      <c r="J282" s="62">
        <v>7000</v>
      </c>
      <c r="K282" s="81"/>
      <c r="L282" s="62">
        <v>11000</v>
      </c>
      <c r="M282" s="48"/>
      <c r="P282" s="11"/>
    </row>
    <row r="283" spans="1:16" ht="13.5">
      <c r="A283" s="8"/>
      <c r="B283" s="11"/>
      <c r="C283" s="11"/>
      <c r="D283" s="11"/>
      <c r="E283" s="11"/>
      <c r="F283" s="69"/>
      <c r="G283" s="69"/>
      <c r="H283" s="11"/>
      <c r="I283" s="36"/>
      <c r="J283" s="62"/>
      <c r="K283" s="81"/>
      <c r="L283" s="62"/>
      <c r="M283" s="48"/>
      <c r="P283" s="11"/>
    </row>
    <row r="284" spans="1:16" ht="13.5">
      <c r="A284" s="8" t="s">
        <v>469</v>
      </c>
      <c r="B284" s="11"/>
      <c r="C284" s="11"/>
      <c r="D284" s="11"/>
      <c r="E284" s="11"/>
      <c r="F284" s="69"/>
      <c r="G284" s="69"/>
      <c r="H284" s="11"/>
      <c r="I284" s="36"/>
      <c r="J284" s="62"/>
      <c r="K284" s="81"/>
      <c r="L284" s="62"/>
      <c r="M284" s="48"/>
      <c r="P284" s="11"/>
    </row>
    <row r="285" spans="1:16" ht="13.5">
      <c r="A285" s="8"/>
      <c r="B285" s="36" t="s">
        <v>163</v>
      </c>
      <c r="C285" s="36"/>
      <c r="D285" s="36"/>
      <c r="E285" s="36"/>
      <c r="F285" s="35" t="s">
        <v>366</v>
      </c>
      <c r="G285" s="35"/>
      <c r="H285" s="36">
        <v>61000</v>
      </c>
      <c r="I285" s="36"/>
      <c r="J285" s="11">
        <v>60000</v>
      </c>
      <c r="K285" s="81"/>
      <c r="L285" s="11">
        <v>0</v>
      </c>
      <c r="M285" s="48"/>
      <c r="P285" s="11"/>
    </row>
    <row r="286" spans="1:256" ht="13.5">
      <c r="A286" s="8" t="s">
        <v>164</v>
      </c>
      <c r="B286" s="8"/>
      <c r="C286" s="8"/>
      <c r="D286" s="8"/>
      <c r="E286" s="8"/>
      <c r="F286" s="8"/>
      <c r="G286" s="8"/>
      <c r="H286" s="29">
        <f>SUM(H281:H285)</f>
        <v>275801.48</v>
      </c>
      <c r="I286" s="29"/>
      <c r="J286" s="29">
        <f>SUM(J281:J285)</f>
        <v>267000</v>
      </c>
      <c r="K286" s="29"/>
      <c r="L286" s="52">
        <f>SUM(L281:L285)</f>
        <v>331000</v>
      </c>
      <c r="M286" s="52"/>
      <c r="O286" s="37"/>
      <c r="P286" s="11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  <c r="IT286" s="37"/>
      <c r="IU286" s="37"/>
      <c r="IV286" s="37"/>
    </row>
    <row r="287" spans="1:16" ht="13.5">
      <c r="A287" s="8"/>
      <c r="B287" s="1"/>
      <c r="C287" s="1"/>
      <c r="D287" s="1"/>
      <c r="E287" s="1"/>
      <c r="F287" s="1"/>
      <c r="G287" s="1"/>
      <c r="H287" s="36"/>
      <c r="I287" s="36"/>
      <c r="J287" s="11"/>
      <c r="K287" s="36"/>
      <c r="P287" s="11"/>
    </row>
    <row r="288" spans="1:16" ht="13.5">
      <c r="A288" s="8" t="s">
        <v>165</v>
      </c>
      <c r="B288" s="1"/>
      <c r="C288" s="1"/>
      <c r="D288" s="1"/>
      <c r="E288" s="1"/>
      <c r="F288" s="1"/>
      <c r="G288" s="1"/>
      <c r="H288" s="36"/>
      <c r="I288" s="36"/>
      <c r="J288" s="11"/>
      <c r="K288" s="36"/>
      <c r="P288" s="11"/>
    </row>
    <row r="289" spans="1:16" ht="13.5">
      <c r="A289" s="8"/>
      <c r="B289" s="38" t="s">
        <v>202</v>
      </c>
      <c r="C289" s="38"/>
      <c r="D289" s="38"/>
      <c r="E289" s="38"/>
      <c r="F289" s="82" t="s">
        <v>381</v>
      </c>
      <c r="G289" s="82"/>
      <c r="H289" s="11">
        <v>226382</v>
      </c>
      <c r="I289" s="36"/>
      <c r="J289" s="11">
        <v>266000</v>
      </c>
      <c r="K289" s="36"/>
      <c r="L289" s="11">
        <v>303000</v>
      </c>
      <c r="M289" s="48"/>
      <c r="P289" s="11"/>
    </row>
    <row r="290" spans="1:16" ht="13.5">
      <c r="A290" s="8"/>
      <c r="B290" s="38" t="s">
        <v>203</v>
      </c>
      <c r="C290" s="38"/>
      <c r="D290" s="38"/>
      <c r="E290" s="38"/>
      <c r="F290" s="82" t="s">
        <v>368</v>
      </c>
      <c r="G290" s="82"/>
      <c r="H290" s="11">
        <v>5048019.89</v>
      </c>
      <c r="I290" s="36"/>
      <c r="J290" s="62">
        <v>5244000</v>
      </c>
      <c r="K290" s="36"/>
      <c r="L290" s="62">
        <f>6493000-790000</f>
        <v>5703000</v>
      </c>
      <c r="M290" s="63"/>
      <c r="P290" s="11"/>
    </row>
    <row r="291" spans="1:256" ht="13.5">
      <c r="A291" s="8" t="s">
        <v>166</v>
      </c>
      <c r="B291" s="8"/>
      <c r="C291" s="8"/>
      <c r="D291" s="8"/>
      <c r="E291" s="8"/>
      <c r="F291" s="8"/>
      <c r="G291" s="8"/>
      <c r="H291" s="29">
        <f>SUM(H289:H290)</f>
        <v>5274401.89</v>
      </c>
      <c r="I291" s="29"/>
      <c r="J291" s="29">
        <f>SUM(J289:J290)</f>
        <v>5510000</v>
      </c>
      <c r="K291" s="29"/>
      <c r="L291" s="29">
        <f>SUM(L289:L290)</f>
        <v>6006000</v>
      </c>
      <c r="M291" s="29"/>
      <c r="O291" s="37"/>
      <c r="P291" s="11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  <c r="IT291" s="37"/>
      <c r="IU291" s="37"/>
      <c r="IV291" s="37"/>
    </row>
    <row r="292" spans="1:16" ht="13.5">
      <c r="A292" s="8"/>
      <c r="B292" s="1"/>
      <c r="C292" s="1"/>
      <c r="D292" s="1"/>
      <c r="E292" s="1"/>
      <c r="F292" s="1"/>
      <c r="G292" s="1"/>
      <c r="H292" s="36"/>
      <c r="I292" s="36"/>
      <c r="J292" s="11"/>
      <c r="K292" s="36"/>
      <c r="P292" s="11"/>
    </row>
    <row r="293" spans="1:16" ht="13.5">
      <c r="A293" s="8" t="s">
        <v>167</v>
      </c>
      <c r="B293" s="1"/>
      <c r="C293" s="1"/>
      <c r="D293" s="1"/>
      <c r="E293" s="1"/>
      <c r="F293" s="1"/>
      <c r="G293" s="1"/>
      <c r="H293" s="36"/>
      <c r="I293" s="36"/>
      <c r="J293" s="11"/>
      <c r="K293" s="36"/>
      <c r="P293" s="11"/>
    </row>
    <row r="294" spans="1:16" ht="13.5">
      <c r="A294" s="8"/>
      <c r="B294" s="1" t="s">
        <v>168</v>
      </c>
      <c r="C294" s="1"/>
      <c r="D294" s="1"/>
      <c r="E294" s="1"/>
      <c r="F294" s="35" t="s">
        <v>471</v>
      </c>
      <c r="G294" s="35"/>
      <c r="H294" s="36">
        <v>1203177.7</v>
      </c>
      <c r="I294" s="36"/>
      <c r="J294" s="11">
        <v>1230000</v>
      </c>
      <c r="K294" s="36"/>
      <c r="L294" s="11">
        <v>1380000</v>
      </c>
      <c r="P294" s="11"/>
    </row>
    <row r="295" spans="1:16" ht="13.5">
      <c r="A295" s="8"/>
      <c r="B295" s="1" t="s">
        <v>169</v>
      </c>
      <c r="C295" s="1"/>
      <c r="D295" s="1"/>
      <c r="E295" s="1"/>
      <c r="F295" s="1"/>
      <c r="G295" s="1"/>
      <c r="H295" s="36"/>
      <c r="I295" s="36"/>
      <c r="J295" s="11"/>
      <c r="K295" s="36"/>
      <c r="P295" s="11"/>
    </row>
    <row r="296" spans="1:16" ht="13.5">
      <c r="A296" s="8"/>
      <c r="B296" s="1"/>
      <c r="C296" s="1" t="s">
        <v>170</v>
      </c>
      <c r="D296" s="1"/>
      <c r="E296" s="1"/>
      <c r="F296" s="70"/>
      <c r="G296" s="35"/>
      <c r="H296" s="36">
        <v>150.5</v>
      </c>
      <c r="I296" s="36"/>
      <c r="J296" s="11">
        <v>0</v>
      </c>
      <c r="K296" s="36"/>
      <c r="L296" s="11">
        <v>0</v>
      </c>
      <c r="P296" s="11"/>
    </row>
    <row r="297" spans="1:16" ht="13.5">
      <c r="A297" s="8"/>
      <c r="B297" s="1"/>
      <c r="C297" s="1" t="s">
        <v>171</v>
      </c>
      <c r="D297" s="1"/>
      <c r="E297" s="1"/>
      <c r="F297" s="35" t="s">
        <v>369</v>
      </c>
      <c r="G297" s="35"/>
      <c r="H297" s="36">
        <v>553</v>
      </c>
      <c r="I297" s="36"/>
      <c r="J297" s="11">
        <v>2000</v>
      </c>
      <c r="K297" s="36"/>
      <c r="L297" s="11">
        <v>0</v>
      </c>
      <c r="M297" s="48"/>
      <c r="P297" s="11"/>
    </row>
    <row r="298" spans="1:16" ht="13.5">
      <c r="A298" s="8"/>
      <c r="B298" s="1"/>
      <c r="C298" s="1" t="s">
        <v>172</v>
      </c>
      <c r="D298" s="1"/>
      <c r="E298" s="1"/>
      <c r="F298" s="35" t="s">
        <v>370</v>
      </c>
      <c r="G298" s="35"/>
      <c r="H298" s="36">
        <v>37215.79</v>
      </c>
      <c r="I298" s="36"/>
      <c r="J298" s="11">
        <v>31000</v>
      </c>
      <c r="K298" s="36"/>
      <c r="L298" s="11">
        <v>31000</v>
      </c>
      <c r="P298" s="11"/>
    </row>
    <row r="299" spans="1:16" ht="13.5">
      <c r="A299" s="8"/>
      <c r="B299" s="1"/>
      <c r="C299" s="1" t="s">
        <v>173</v>
      </c>
      <c r="D299" s="1"/>
      <c r="E299" s="1"/>
      <c r="F299" s="35" t="s">
        <v>371</v>
      </c>
      <c r="G299" s="35"/>
      <c r="H299" s="36">
        <v>20684.68</v>
      </c>
      <c r="I299" s="36"/>
      <c r="J299" s="11">
        <v>20000</v>
      </c>
      <c r="K299" s="36"/>
      <c r="L299" s="11">
        <v>20000</v>
      </c>
      <c r="P299" s="11"/>
    </row>
    <row r="300" spans="1:16" ht="13.5">
      <c r="A300" s="8"/>
      <c r="B300" s="36"/>
      <c r="C300" s="36" t="s">
        <v>174</v>
      </c>
      <c r="D300" s="1"/>
      <c r="E300" s="1"/>
      <c r="F300" s="35" t="s">
        <v>372</v>
      </c>
      <c r="G300" s="35"/>
      <c r="H300" s="36">
        <v>8105.84</v>
      </c>
      <c r="I300" s="36"/>
      <c r="J300" s="11">
        <v>6000</v>
      </c>
      <c r="K300" s="36"/>
      <c r="L300" s="11">
        <v>6000</v>
      </c>
      <c r="P300" s="11"/>
    </row>
    <row r="301" spans="1:16" ht="13.5">
      <c r="A301" s="8"/>
      <c r="B301" s="36"/>
      <c r="C301" s="36" t="s">
        <v>175</v>
      </c>
      <c r="D301" s="1"/>
      <c r="E301" s="1"/>
      <c r="F301" s="35" t="s">
        <v>373</v>
      </c>
      <c r="G301" s="35"/>
      <c r="H301" s="36">
        <v>1996.46</v>
      </c>
      <c r="I301" s="36"/>
      <c r="J301" s="11">
        <v>3000</v>
      </c>
      <c r="K301" s="36"/>
      <c r="L301" s="11">
        <v>5000</v>
      </c>
      <c r="P301" s="11"/>
    </row>
    <row r="302" spans="1:16" ht="13.5">
      <c r="A302" s="8"/>
      <c r="B302" s="1"/>
      <c r="C302" s="1"/>
      <c r="D302" s="1" t="s">
        <v>176</v>
      </c>
      <c r="E302" s="1"/>
      <c r="F302" s="1"/>
      <c r="G302" s="1"/>
      <c r="H302" s="36">
        <f>SUM(H296:H301)</f>
        <v>68706.27</v>
      </c>
      <c r="I302" s="36"/>
      <c r="J302" s="36">
        <f>SUM(J296:J301)</f>
        <v>62000</v>
      </c>
      <c r="K302" s="36"/>
      <c r="L302" s="11">
        <f>SUM(L296:L301)</f>
        <v>62000</v>
      </c>
      <c r="N302" s="71"/>
      <c r="P302" s="11"/>
    </row>
    <row r="303" spans="1:16" ht="13.5">
      <c r="A303" s="8"/>
      <c r="B303" s="1"/>
      <c r="C303" s="1"/>
      <c r="D303" s="1"/>
      <c r="E303" s="1"/>
      <c r="F303" s="1"/>
      <c r="G303" s="1"/>
      <c r="H303" s="36"/>
      <c r="I303" s="36"/>
      <c r="J303" s="36"/>
      <c r="K303" s="36"/>
      <c r="N303" s="71"/>
      <c r="P303" s="11"/>
    </row>
    <row r="304" spans="1:16" ht="13.5">
      <c r="A304" s="8"/>
      <c r="B304" s="1" t="s">
        <v>177</v>
      </c>
      <c r="C304" s="1"/>
      <c r="D304" s="1"/>
      <c r="E304" s="1"/>
      <c r="F304" s="1"/>
      <c r="G304" s="1"/>
      <c r="H304" s="36"/>
      <c r="I304" s="36"/>
      <c r="J304" s="62"/>
      <c r="K304" s="86"/>
      <c r="L304" s="62"/>
      <c r="M304" s="62"/>
      <c r="P304" s="11"/>
    </row>
    <row r="305" spans="1:16" ht="13.5">
      <c r="A305" s="8"/>
      <c r="B305" s="36"/>
      <c r="C305" s="1" t="s">
        <v>198</v>
      </c>
      <c r="D305" s="36"/>
      <c r="E305" s="36"/>
      <c r="F305" s="69" t="s">
        <v>419</v>
      </c>
      <c r="G305" s="35"/>
      <c r="H305" s="36">
        <v>10179</v>
      </c>
      <c r="I305" s="36"/>
      <c r="J305" s="62">
        <v>9000</v>
      </c>
      <c r="K305" s="81"/>
      <c r="L305" s="62">
        <v>10000</v>
      </c>
      <c r="M305" s="62"/>
      <c r="P305" s="11"/>
    </row>
    <row r="306" spans="1:16" ht="13.5">
      <c r="A306" s="8"/>
      <c r="B306" s="36"/>
      <c r="C306" s="1" t="s">
        <v>418</v>
      </c>
      <c r="D306" s="36"/>
      <c r="E306" s="36"/>
      <c r="F306" s="69" t="s">
        <v>459</v>
      </c>
      <c r="G306" s="35"/>
      <c r="H306" s="36"/>
      <c r="I306" s="36"/>
      <c r="J306" s="62"/>
      <c r="K306" s="81"/>
      <c r="L306" s="62">
        <v>30000</v>
      </c>
      <c r="M306" s="62"/>
      <c r="P306" s="11"/>
    </row>
    <row r="307" spans="1:256" ht="13.5">
      <c r="A307" s="8" t="s">
        <v>178</v>
      </c>
      <c r="B307" s="8"/>
      <c r="C307" s="8"/>
      <c r="D307" s="8"/>
      <c r="E307" s="8"/>
      <c r="F307" s="8"/>
      <c r="G307" s="8"/>
      <c r="H307" s="29">
        <f>+H305+H302+H294</f>
        <v>1282062.97</v>
      </c>
      <c r="I307" s="29"/>
      <c r="J307" s="29">
        <f>+J305+J302+J294</f>
        <v>1301000</v>
      </c>
      <c r="K307" s="29"/>
      <c r="L307" s="29">
        <f>+L305+L302+L294+L306</f>
        <v>1482000</v>
      </c>
      <c r="M307" s="29"/>
      <c r="O307" s="37"/>
      <c r="P307" s="11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  <c r="IT307" s="37"/>
      <c r="IU307" s="37"/>
      <c r="IV307" s="37"/>
    </row>
    <row r="308" spans="1:16" ht="13.5">
      <c r="A308" s="8"/>
      <c r="B308" s="1"/>
      <c r="C308" s="1"/>
      <c r="D308" s="1"/>
      <c r="E308" s="1"/>
      <c r="F308" s="1"/>
      <c r="G308" s="1"/>
      <c r="H308" s="36"/>
      <c r="I308" s="36"/>
      <c r="J308" s="11"/>
      <c r="K308" s="36"/>
      <c r="P308" s="11"/>
    </row>
    <row r="309" spans="1:16" ht="13.5">
      <c r="A309" s="8" t="s">
        <v>199</v>
      </c>
      <c r="B309" s="1"/>
      <c r="C309" s="1"/>
      <c r="D309" s="1"/>
      <c r="E309" s="1"/>
      <c r="F309" s="1"/>
      <c r="G309" s="1"/>
      <c r="H309" s="36"/>
      <c r="I309" s="36"/>
      <c r="J309" s="11"/>
      <c r="K309" s="36"/>
      <c r="P309" s="11"/>
    </row>
    <row r="310" spans="1:16" ht="13.5">
      <c r="A310" s="8"/>
      <c r="B310" s="55" t="s">
        <v>200</v>
      </c>
      <c r="C310" s="55"/>
      <c r="D310" s="55"/>
      <c r="E310" s="55"/>
      <c r="F310" s="47" t="s">
        <v>378</v>
      </c>
      <c r="G310" s="47"/>
      <c r="H310" s="34">
        <v>0</v>
      </c>
      <c r="I310" s="34"/>
      <c r="J310" s="61">
        <v>1000</v>
      </c>
      <c r="K310" s="81"/>
      <c r="L310" s="61">
        <v>5000</v>
      </c>
      <c r="M310" s="48"/>
      <c r="P310" s="11"/>
    </row>
    <row r="311" spans="1:16" ht="13.5">
      <c r="A311" s="8"/>
      <c r="B311" s="36" t="s">
        <v>388</v>
      </c>
      <c r="C311" s="36"/>
      <c r="D311" s="36"/>
      <c r="E311" s="36"/>
      <c r="F311" s="35" t="s">
        <v>374</v>
      </c>
      <c r="G311" s="35"/>
      <c r="H311" s="36">
        <v>299600.96</v>
      </c>
      <c r="I311" s="36"/>
      <c r="J311" s="11">
        <v>260000</v>
      </c>
      <c r="K311" s="81"/>
      <c r="L311" s="11">
        <v>100000</v>
      </c>
      <c r="M311" s="48"/>
      <c r="P311" s="11"/>
    </row>
    <row r="312" spans="1:16" ht="13.5">
      <c r="A312" s="8"/>
      <c r="B312" s="36" t="s">
        <v>390</v>
      </c>
      <c r="C312" s="36"/>
      <c r="D312" s="36"/>
      <c r="E312" s="36"/>
      <c r="F312" s="35" t="s">
        <v>389</v>
      </c>
      <c r="G312" s="35"/>
      <c r="H312" s="36">
        <v>0</v>
      </c>
      <c r="I312" s="36"/>
      <c r="J312" s="11">
        <v>0</v>
      </c>
      <c r="K312" s="81"/>
      <c r="L312" s="11">
        <v>400000</v>
      </c>
      <c r="M312" s="48"/>
      <c r="P312" s="11"/>
    </row>
    <row r="313" spans="1:16" ht="13.5">
      <c r="A313" s="8"/>
      <c r="B313" s="1" t="s">
        <v>391</v>
      </c>
      <c r="C313" s="1"/>
      <c r="D313" s="1"/>
      <c r="E313" s="1"/>
      <c r="F313" s="35" t="s">
        <v>375</v>
      </c>
      <c r="G313" s="35"/>
      <c r="H313" s="36">
        <v>70530.29</v>
      </c>
      <c r="I313" s="36"/>
      <c r="J313" s="11">
        <v>15000</v>
      </c>
      <c r="K313" s="81"/>
      <c r="L313" s="11">
        <v>20000</v>
      </c>
      <c r="M313" s="48"/>
      <c r="P313" s="11"/>
    </row>
    <row r="314" spans="1:16" ht="13.5">
      <c r="A314" s="8"/>
      <c r="B314" s="1" t="s">
        <v>179</v>
      </c>
      <c r="C314" s="1"/>
      <c r="D314" s="1"/>
      <c r="E314" s="1"/>
      <c r="F314" s="35" t="s">
        <v>376</v>
      </c>
      <c r="G314" s="35"/>
      <c r="H314" s="36">
        <v>1504.5</v>
      </c>
      <c r="I314" s="36"/>
      <c r="J314" s="11">
        <v>10000</v>
      </c>
      <c r="K314" s="81"/>
      <c r="L314" s="11">
        <v>0</v>
      </c>
      <c r="M314" s="48"/>
      <c r="P314" s="11"/>
    </row>
    <row r="315" spans="1:16" ht="13.5">
      <c r="A315" s="8"/>
      <c r="B315" s="1" t="s">
        <v>392</v>
      </c>
      <c r="C315" s="1"/>
      <c r="D315" s="1"/>
      <c r="E315" s="1"/>
      <c r="F315" s="35" t="s">
        <v>393</v>
      </c>
      <c r="G315" s="35"/>
      <c r="H315" s="36">
        <v>0</v>
      </c>
      <c r="I315" s="36"/>
      <c r="J315" s="11">
        <v>0</v>
      </c>
      <c r="K315" s="81"/>
      <c r="L315" s="11">
        <v>10000</v>
      </c>
      <c r="M315" s="48"/>
      <c r="P315" s="11"/>
    </row>
    <row r="316" spans="1:16" s="84" customFormat="1" ht="13.5">
      <c r="A316" s="83"/>
      <c r="B316" s="1" t="s">
        <v>180</v>
      </c>
      <c r="C316" s="1"/>
      <c r="D316" s="1"/>
      <c r="E316" s="1"/>
      <c r="F316" s="35" t="s">
        <v>377</v>
      </c>
      <c r="G316" s="35"/>
      <c r="H316" s="36">
        <v>15000</v>
      </c>
      <c r="I316" s="36"/>
      <c r="J316" s="11">
        <v>17000</v>
      </c>
      <c r="K316" s="81"/>
      <c r="L316" s="11">
        <v>0</v>
      </c>
      <c r="M316" s="87"/>
      <c r="N316" s="79"/>
      <c r="P316" s="11"/>
    </row>
    <row r="317" spans="1:16" ht="13.5">
      <c r="A317" s="8" t="s">
        <v>201</v>
      </c>
      <c r="B317" s="1"/>
      <c r="C317" s="1"/>
      <c r="D317" s="1"/>
      <c r="E317" s="1"/>
      <c r="F317" s="35"/>
      <c r="G317" s="35"/>
      <c r="H317" s="30">
        <f>SUM(H310:H316)</f>
        <v>386635.75</v>
      </c>
      <c r="I317" s="30"/>
      <c r="J317" s="30">
        <f>SUM(J310:J316)</f>
        <v>303000</v>
      </c>
      <c r="K317" s="30"/>
      <c r="L317" s="30">
        <f>SUM(L310:L316)</f>
        <v>535000</v>
      </c>
      <c r="M317" s="30"/>
      <c r="P317" s="11"/>
    </row>
    <row r="318" spans="1:16" ht="13.5">
      <c r="A318" s="8"/>
      <c r="B318" s="1"/>
      <c r="C318" s="1"/>
      <c r="D318" s="1"/>
      <c r="E318" s="1"/>
      <c r="F318" s="35"/>
      <c r="G318" s="35"/>
      <c r="H318" s="36"/>
      <c r="I318" s="36"/>
      <c r="J318" s="11"/>
      <c r="K318" s="36"/>
      <c r="P318" s="11"/>
    </row>
    <row r="319" spans="1:16" ht="13.5">
      <c r="A319" s="8" t="s">
        <v>181</v>
      </c>
      <c r="B319" s="1"/>
      <c r="C319" s="1"/>
      <c r="D319" s="1"/>
      <c r="E319" s="1"/>
      <c r="F319" s="35"/>
      <c r="G319" s="35"/>
      <c r="H319" s="36"/>
      <c r="I319" s="36"/>
      <c r="J319" s="11"/>
      <c r="K319" s="36"/>
      <c r="P319" s="11"/>
    </row>
    <row r="320" spans="1:16" ht="13.5">
      <c r="A320" s="8"/>
      <c r="B320" s="11" t="s">
        <v>182</v>
      </c>
      <c r="C320" s="11"/>
      <c r="D320" s="11"/>
      <c r="E320" s="11"/>
      <c r="F320" s="69"/>
      <c r="G320" s="69"/>
      <c r="H320" s="88">
        <v>5411117.74</v>
      </c>
      <c r="I320" s="49"/>
      <c r="J320" s="88">
        <v>5563000</v>
      </c>
      <c r="K320" s="81"/>
      <c r="L320" s="88">
        <v>0</v>
      </c>
      <c r="M320" s="89"/>
      <c r="P320" s="11"/>
    </row>
    <row r="321" spans="1:16" ht="13.5">
      <c r="A321" s="8"/>
      <c r="B321" s="11"/>
      <c r="C321" s="11" t="s">
        <v>394</v>
      </c>
      <c r="D321" s="11"/>
      <c r="E321" s="11"/>
      <c r="F321" s="69" t="s">
        <v>404</v>
      </c>
      <c r="G321" s="69"/>
      <c r="H321" s="88">
        <v>0</v>
      </c>
      <c r="I321" s="49"/>
      <c r="J321" s="88">
        <v>0</v>
      </c>
      <c r="K321" s="81"/>
      <c r="L321" s="88">
        <v>3040000</v>
      </c>
      <c r="M321" s="89"/>
      <c r="P321" s="11"/>
    </row>
    <row r="322" spans="1:16" ht="13.5">
      <c r="A322" s="8"/>
      <c r="B322" s="11"/>
      <c r="C322" s="11" t="s">
        <v>395</v>
      </c>
      <c r="D322" s="11"/>
      <c r="E322" s="11"/>
      <c r="F322" s="69" t="s">
        <v>405</v>
      </c>
      <c r="G322" s="69"/>
      <c r="H322" s="88">
        <v>0</v>
      </c>
      <c r="I322" s="49"/>
      <c r="J322" s="88">
        <v>0</v>
      </c>
      <c r="K322" s="81"/>
      <c r="L322" s="88">
        <v>2275000</v>
      </c>
      <c r="M322" s="89"/>
      <c r="P322" s="11"/>
    </row>
    <row r="323" spans="1:16" ht="13.5">
      <c r="A323" s="8"/>
      <c r="B323" s="11"/>
      <c r="C323" s="11" t="s">
        <v>396</v>
      </c>
      <c r="D323" s="11"/>
      <c r="E323" s="11"/>
      <c r="F323" s="69" t="s">
        <v>406</v>
      </c>
      <c r="G323" s="69"/>
      <c r="H323" s="88">
        <v>0</v>
      </c>
      <c r="I323" s="49"/>
      <c r="J323" s="88">
        <v>0</v>
      </c>
      <c r="K323" s="81"/>
      <c r="L323" s="88">
        <v>55000</v>
      </c>
      <c r="M323" s="89"/>
      <c r="P323" s="11"/>
    </row>
    <row r="324" spans="1:16" ht="13.5">
      <c r="A324" s="8"/>
      <c r="B324" s="11"/>
      <c r="C324" s="11" t="s">
        <v>397</v>
      </c>
      <c r="D324" s="11"/>
      <c r="E324" s="11"/>
      <c r="F324" s="69" t="s">
        <v>407</v>
      </c>
      <c r="G324" s="69"/>
      <c r="H324" s="88">
        <v>0</v>
      </c>
      <c r="I324" s="49"/>
      <c r="J324" s="88">
        <v>0</v>
      </c>
      <c r="K324" s="81"/>
      <c r="L324" s="88">
        <v>750000</v>
      </c>
      <c r="M324" s="89"/>
      <c r="P324" s="11"/>
    </row>
    <row r="325" spans="1:16" ht="13.5">
      <c r="A325" s="8"/>
      <c r="B325" s="11"/>
      <c r="C325" s="11" t="s">
        <v>398</v>
      </c>
      <c r="D325" s="11"/>
      <c r="E325" s="11"/>
      <c r="F325" s="69" t="s">
        <v>408</v>
      </c>
      <c r="G325" s="69"/>
      <c r="H325" s="88">
        <v>0</v>
      </c>
      <c r="I325" s="49"/>
      <c r="J325" s="88">
        <v>0</v>
      </c>
      <c r="K325" s="81"/>
      <c r="L325" s="88">
        <v>300000</v>
      </c>
      <c r="M325" s="89"/>
      <c r="P325" s="11"/>
    </row>
    <row r="326" spans="1:16" ht="13.5">
      <c r="A326" s="8"/>
      <c r="B326" s="11"/>
      <c r="C326" s="11" t="s">
        <v>399</v>
      </c>
      <c r="D326" s="11"/>
      <c r="E326" s="11"/>
      <c r="F326" s="69" t="s">
        <v>409</v>
      </c>
      <c r="G326" s="69"/>
      <c r="H326" s="88">
        <v>0</v>
      </c>
      <c r="I326" s="49"/>
      <c r="J326" s="88">
        <v>0</v>
      </c>
      <c r="K326" s="81"/>
      <c r="L326" s="88">
        <v>160000</v>
      </c>
      <c r="M326" s="89"/>
      <c r="P326" s="11"/>
    </row>
    <row r="327" spans="1:16" ht="13.5">
      <c r="A327" s="8"/>
      <c r="B327" s="11"/>
      <c r="C327" s="11" t="s">
        <v>446</v>
      </c>
      <c r="D327" s="11"/>
      <c r="E327" s="11"/>
      <c r="F327" s="69" t="s">
        <v>410</v>
      </c>
      <c r="G327" s="69"/>
      <c r="H327" s="88">
        <v>0</v>
      </c>
      <c r="I327" s="49"/>
      <c r="J327" s="88">
        <v>0</v>
      </c>
      <c r="K327" s="81"/>
      <c r="L327" s="88">
        <v>63000</v>
      </c>
      <c r="M327" s="89"/>
      <c r="P327" s="11"/>
    </row>
    <row r="328" spans="1:16" ht="13.5">
      <c r="A328" s="8"/>
      <c r="B328" s="11"/>
      <c r="C328" s="11" t="s">
        <v>400</v>
      </c>
      <c r="D328" s="11"/>
      <c r="E328" s="11"/>
      <c r="F328" s="69" t="s">
        <v>411</v>
      </c>
      <c r="G328" s="69"/>
      <c r="H328" s="88">
        <v>0</v>
      </c>
      <c r="I328" s="49"/>
      <c r="J328" s="88">
        <v>0</v>
      </c>
      <c r="K328" s="81"/>
      <c r="L328" s="88">
        <v>31000</v>
      </c>
      <c r="M328" s="89"/>
      <c r="P328" s="11"/>
    </row>
    <row r="329" spans="1:16" ht="13.5">
      <c r="A329" s="8"/>
      <c r="B329" s="11"/>
      <c r="C329" s="11" t="s">
        <v>401</v>
      </c>
      <c r="D329" s="11"/>
      <c r="E329" s="11"/>
      <c r="F329" s="69" t="s">
        <v>412</v>
      </c>
      <c r="G329" s="69"/>
      <c r="H329" s="88">
        <v>0</v>
      </c>
      <c r="I329" s="49"/>
      <c r="J329" s="88">
        <v>0</v>
      </c>
      <c r="K329" s="81"/>
      <c r="L329" s="88">
        <v>75000</v>
      </c>
      <c r="M329" s="89"/>
      <c r="P329" s="11"/>
    </row>
    <row r="330" spans="1:16" ht="13.5">
      <c r="A330" s="8"/>
      <c r="B330" s="11"/>
      <c r="C330" s="11" t="s">
        <v>468</v>
      </c>
      <c r="D330" s="11"/>
      <c r="E330" s="11"/>
      <c r="F330" s="69" t="s">
        <v>413</v>
      </c>
      <c r="G330" s="69"/>
      <c r="H330" s="88">
        <v>0</v>
      </c>
      <c r="I330" s="49"/>
      <c r="J330" s="88">
        <v>0</v>
      </c>
      <c r="K330" s="81"/>
      <c r="L330" s="88">
        <v>28000</v>
      </c>
      <c r="M330" s="89"/>
      <c r="P330" s="11"/>
    </row>
    <row r="331" spans="1:16" ht="13.5">
      <c r="A331" s="8"/>
      <c r="B331" s="11"/>
      <c r="C331" s="11" t="s">
        <v>462</v>
      </c>
      <c r="D331" s="11"/>
      <c r="E331" s="11"/>
      <c r="F331" s="69" t="s">
        <v>414</v>
      </c>
      <c r="G331" s="69"/>
      <c r="H331" s="88">
        <v>0</v>
      </c>
      <c r="I331" s="49"/>
      <c r="J331" s="88">
        <v>0</v>
      </c>
      <c r="K331" s="81"/>
      <c r="L331" s="88">
        <v>28000</v>
      </c>
      <c r="M331" s="89"/>
      <c r="P331" s="11"/>
    </row>
    <row r="332" spans="1:16" ht="13.5">
      <c r="A332" s="8"/>
      <c r="B332" s="1"/>
      <c r="C332" s="1" t="s">
        <v>402</v>
      </c>
      <c r="D332" s="1"/>
      <c r="E332" s="1"/>
      <c r="F332" s="35" t="s">
        <v>415</v>
      </c>
      <c r="G332" s="1"/>
      <c r="H332" s="36">
        <v>0</v>
      </c>
      <c r="I332" s="36"/>
      <c r="J332" s="11">
        <v>0</v>
      </c>
      <c r="K332" s="36"/>
      <c r="L332" s="11">
        <v>50000</v>
      </c>
      <c r="P332" s="11"/>
    </row>
    <row r="333" spans="1:16" ht="13.5">
      <c r="A333" s="8"/>
      <c r="B333" s="1"/>
      <c r="C333" s="1" t="s">
        <v>403</v>
      </c>
      <c r="D333" s="1"/>
      <c r="E333" s="1"/>
      <c r="F333" s="35" t="s">
        <v>416</v>
      </c>
      <c r="G333" s="1"/>
      <c r="H333" s="36">
        <v>0</v>
      </c>
      <c r="I333" s="36"/>
      <c r="J333" s="11">
        <v>0</v>
      </c>
      <c r="K333" s="36"/>
      <c r="L333" s="11">
        <v>-1000</v>
      </c>
      <c r="P333" s="11"/>
    </row>
    <row r="334" spans="1:16" ht="13.5">
      <c r="A334" s="30" t="s">
        <v>466</v>
      </c>
      <c r="C334" s="1"/>
      <c r="D334" s="1"/>
      <c r="E334" s="1"/>
      <c r="F334" s="1"/>
      <c r="G334" s="1"/>
      <c r="H334" s="30">
        <f>SUM(H320:H333)</f>
        <v>5411117.74</v>
      </c>
      <c r="I334" s="30"/>
      <c r="J334" s="30">
        <f>SUM(J320:J333)</f>
        <v>5563000</v>
      </c>
      <c r="K334" s="30"/>
      <c r="L334" s="30">
        <f>SUM(L320:L333)</f>
        <v>6854000</v>
      </c>
      <c r="P334" s="11"/>
    </row>
    <row r="335" spans="1:16" ht="13.5">
      <c r="A335" s="8"/>
      <c r="B335" s="1"/>
      <c r="C335" s="1"/>
      <c r="D335" s="1"/>
      <c r="E335" s="1"/>
      <c r="F335" s="1"/>
      <c r="G335" s="1"/>
      <c r="H335" s="36"/>
      <c r="I335" s="36"/>
      <c r="J335" s="11"/>
      <c r="K335" s="36"/>
      <c r="P335" s="11"/>
    </row>
    <row r="336" spans="1:256" ht="13.5">
      <c r="A336" s="8" t="s">
        <v>183</v>
      </c>
      <c r="B336" s="8"/>
      <c r="C336" s="8"/>
      <c r="D336" s="8"/>
      <c r="E336" s="8"/>
      <c r="F336" s="8"/>
      <c r="G336" s="8"/>
      <c r="H336" s="29">
        <f>H317+H334+H307+H291+H286</f>
        <v>12630019.83</v>
      </c>
      <c r="I336" s="29"/>
      <c r="J336" s="29">
        <f>J317+J334+J307+J291+J286</f>
        <v>12944000</v>
      </c>
      <c r="K336" s="29"/>
      <c r="L336" s="29">
        <f>L317+L334+L307+L291+L286</f>
        <v>15208000</v>
      </c>
      <c r="M336" s="29"/>
      <c r="O336" s="37"/>
      <c r="P336" s="11"/>
      <c r="Q336" s="90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  <c r="IT336" s="37"/>
      <c r="IU336" s="37"/>
      <c r="IV336" s="37"/>
    </row>
    <row r="337" spans="1:16" ht="13.5">
      <c r="A337" s="8"/>
      <c r="B337" s="1"/>
      <c r="C337" s="1"/>
      <c r="D337" s="1"/>
      <c r="E337" s="1"/>
      <c r="F337" s="1"/>
      <c r="G337" s="1"/>
      <c r="H337" s="36"/>
      <c r="I337" s="36"/>
      <c r="J337" s="11"/>
      <c r="K337" s="36"/>
      <c r="P337" s="11"/>
    </row>
    <row r="338" spans="1:16" s="84" customFormat="1" ht="13.5">
      <c r="A338" s="83" t="s">
        <v>184</v>
      </c>
      <c r="B338" s="55"/>
      <c r="C338" s="55"/>
      <c r="D338" s="55"/>
      <c r="E338" s="55"/>
      <c r="F338" s="55"/>
      <c r="G338" s="55"/>
      <c r="H338" s="29">
        <f>H336+H276</f>
        <v>163110126.36999997</v>
      </c>
      <c r="I338" s="29"/>
      <c r="J338" s="29">
        <f>J336+J276</f>
        <v>174000000</v>
      </c>
      <c r="K338" s="29"/>
      <c r="L338" s="29">
        <f>L336+L276</f>
        <v>193293000</v>
      </c>
      <c r="M338" s="29"/>
      <c r="N338" s="79"/>
      <c r="P338" s="11"/>
    </row>
    <row r="339" spans="8:16" ht="13.5">
      <c r="H339" s="91"/>
      <c r="I339" s="91"/>
      <c r="J339" s="85"/>
      <c r="K339" s="85"/>
      <c r="L339" s="92"/>
      <c r="P339" s="11"/>
    </row>
    <row r="340" spans="1:256" ht="13.5">
      <c r="A340" s="91"/>
      <c r="B340" s="91"/>
      <c r="C340" s="91"/>
      <c r="D340" s="91"/>
      <c r="E340" s="91"/>
      <c r="F340" s="91"/>
      <c r="G340" s="91"/>
      <c r="M340" s="92"/>
      <c r="N340" s="93"/>
      <c r="O340" s="91"/>
      <c r="P340" s="1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  <c r="CP340" s="91"/>
      <c r="CQ340" s="91"/>
      <c r="CR340" s="91"/>
      <c r="CS340" s="91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1"/>
      <c r="HT340" s="91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  <c r="IT340" s="91"/>
      <c r="IU340" s="91"/>
      <c r="IV340" s="91"/>
    </row>
    <row r="341" ht="13.5">
      <c r="P341" s="11"/>
    </row>
    <row r="342" ht="13.5">
      <c r="P342" s="11"/>
    </row>
    <row r="351" ht="13.5">
      <c r="P351" s="54"/>
    </row>
    <row r="8183" spans="1:256" ht="13.5">
      <c r="A8183" s="91"/>
      <c r="B8183" s="91"/>
      <c r="C8183" s="91"/>
      <c r="D8183" s="91"/>
      <c r="E8183" s="91"/>
      <c r="F8183" s="91"/>
      <c r="G8183" s="91"/>
      <c r="H8183" s="91"/>
      <c r="I8183" s="91"/>
      <c r="J8183" s="85"/>
      <c r="K8183" s="85"/>
      <c r="L8183" s="94"/>
      <c r="M8183" s="94"/>
      <c r="N8183" s="93"/>
      <c r="O8183" s="91"/>
      <c r="P8183" s="91"/>
      <c r="Q8183" s="91"/>
      <c r="R8183" s="91"/>
      <c r="S8183" s="91"/>
      <c r="T8183" s="91"/>
      <c r="U8183" s="91"/>
      <c r="V8183" s="91"/>
      <c r="W8183" s="91"/>
      <c r="X8183" s="91"/>
      <c r="Y8183" s="91"/>
      <c r="Z8183" s="91"/>
      <c r="AA8183" s="91"/>
      <c r="AB8183" s="91"/>
      <c r="AC8183" s="91"/>
      <c r="AD8183" s="91"/>
      <c r="AE8183" s="91"/>
      <c r="AF8183" s="91"/>
      <c r="AG8183" s="91"/>
      <c r="AH8183" s="91"/>
      <c r="AI8183" s="91"/>
      <c r="AJ8183" s="91"/>
      <c r="AK8183" s="91"/>
      <c r="AL8183" s="91"/>
      <c r="AM8183" s="91"/>
      <c r="AN8183" s="91"/>
      <c r="AO8183" s="91"/>
      <c r="AP8183" s="91"/>
      <c r="AQ8183" s="91"/>
      <c r="AR8183" s="91"/>
      <c r="AS8183" s="91"/>
      <c r="AT8183" s="91"/>
      <c r="AU8183" s="91"/>
      <c r="AV8183" s="91"/>
      <c r="AW8183" s="91"/>
      <c r="AX8183" s="91"/>
      <c r="AY8183" s="91"/>
      <c r="AZ8183" s="91"/>
      <c r="BA8183" s="91"/>
      <c r="BB8183" s="91"/>
      <c r="BC8183" s="91"/>
      <c r="BD8183" s="91"/>
      <c r="BE8183" s="91"/>
      <c r="BF8183" s="91"/>
      <c r="BG8183" s="91"/>
      <c r="BH8183" s="91"/>
      <c r="BI8183" s="91"/>
      <c r="BJ8183" s="91"/>
      <c r="BK8183" s="91"/>
      <c r="BL8183" s="91"/>
      <c r="BM8183" s="91"/>
      <c r="BN8183" s="91"/>
      <c r="BO8183" s="91"/>
      <c r="BP8183" s="91"/>
      <c r="BQ8183" s="91"/>
      <c r="BR8183" s="91"/>
      <c r="BS8183" s="91"/>
      <c r="BT8183" s="91"/>
      <c r="BU8183" s="91"/>
      <c r="BV8183" s="91"/>
      <c r="BW8183" s="91"/>
      <c r="BX8183" s="91"/>
      <c r="BY8183" s="91"/>
      <c r="BZ8183" s="91"/>
      <c r="CA8183" s="91"/>
      <c r="CB8183" s="91"/>
      <c r="CC8183" s="91"/>
      <c r="CD8183" s="91"/>
      <c r="CE8183" s="91"/>
      <c r="CF8183" s="91"/>
      <c r="CG8183" s="91"/>
      <c r="CH8183" s="91"/>
      <c r="CI8183" s="91"/>
      <c r="CJ8183" s="91"/>
      <c r="CK8183" s="91"/>
      <c r="CL8183" s="91"/>
      <c r="CM8183" s="91"/>
      <c r="CN8183" s="91"/>
      <c r="CO8183" s="91"/>
      <c r="CP8183" s="91"/>
      <c r="CQ8183" s="91"/>
      <c r="CR8183" s="91"/>
      <c r="CS8183" s="91"/>
      <c r="CT8183" s="91"/>
      <c r="CU8183" s="91"/>
      <c r="CV8183" s="91"/>
      <c r="CW8183" s="91"/>
      <c r="CX8183" s="91"/>
      <c r="CY8183" s="91"/>
      <c r="CZ8183" s="91"/>
      <c r="DA8183" s="91"/>
      <c r="DB8183" s="91"/>
      <c r="DC8183" s="91"/>
      <c r="DD8183" s="91"/>
      <c r="DE8183" s="91"/>
      <c r="DF8183" s="91"/>
      <c r="DG8183" s="91"/>
      <c r="DH8183" s="91"/>
      <c r="DI8183" s="91"/>
      <c r="DJ8183" s="91"/>
      <c r="DK8183" s="91"/>
      <c r="DL8183" s="91"/>
      <c r="DM8183" s="91"/>
      <c r="DN8183" s="91"/>
      <c r="DO8183" s="91"/>
      <c r="DP8183" s="91"/>
      <c r="DQ8183" s="91"/>
      <c r="DR8183" s="91"/>
      <c r="DS8183" s="91"/>
      <c r="DT8183" s="91"/>
      <c r="DU8183" s="91"/>
      <c r="DV8183" s="91"/>
      <c r="DW8183" s="91"/>
      <c r="DX8183" s="91"/>
      <c r="DY8183" s="91"/>
      <c r="DZ8183" s="91"/>
      <c r="EA8183" s="91"/>
      <c r="EB8183" s="91"/>
      <c r="EC8183" s="91"/>
      <c r="ED8183" s="91"/>
      <c r="EE8183" s="91"/>
      <c r="EF8183" s="91"/>
      <c r="EG8183" s="91"/>
      <c r="EH8183" s="91"/>
      <c r="EI8183" s="91"/>
      <c r="EJ8183" s="91"/>
      <c r="EK8183" s="91"/>
      <c r="EL8183" s="91"/>
      <c r="EM8183" s="91"/>
      <c r="EN8183" s="91"/>
      <c r="EO8183" s="91"/>
      <c r="EP8183" s="91"/>
      <c r="EQ8183" s="91"/>
      <c r="ER8183" s="91"/>
      <c r="ES8183" s="91"/>
      <c r="ET8183" s="91"/>
      <c r="EU8183" s="91"/>
      <c r="EV8183" s="91"/>
      <c r="EW8183" s="91"/>
      <c r="EX8183" s="91"/>
      <c r="EY8183" s="91"/>
      <c r="EZ8183" s="91"/>
      <c r="FA8183" s="91"/>
      <c r="FB8183" s="91"/>
      <c r="FC8183" s="91"/>
      <c r="FD8183" s="91"/>
      <c r="FE8183" s="91"/>
      <c r="FF8183" s="91"/>
      <c r="FG8183" s="91"/>
      <c r="FH8183" s="91"/>
      <c r="FI8183" s="91"/>
      <c r="FJ8183" s="91"/>
      <c r="FK8183" s="91"/>
      <c r="FL8183" s="91"/>
      <c r="FM8183" s="91"/>
      <c r="FN8183" s="91"/>
      <c r="FO8183" s="91"/>
      <c r="FP8183" s="91"/>
      <c r="FQ8183" s="91"/>
      <c r="FR8183" s="91"/>
      <c r="FS8183" s="91"/>
      <c r="FT8183" s="91"/>
      <c r="FU8183" s="91"/>
      <c r="FV8183" s="91"/>
      <c r="FW8183" s="91"/>
      <c r="FX8183" s="91"/>
      <c r="FY8183" s="91"/>
      <c r="FZ8183" s="91"/>
      <c r="GA8183" s="91"/>
      <c r="GB8183" s="91"/>
      <c r="GC8183" s="91"/>
      <c r="GD8183" s="91"/>
      <c r="GE8183" s="91"/>
      <c r="GF8183" s="91"/>
      <c r="GG8183" s="91"/>
      <c r="GH8183" s="91"/>
      <c r="GI8183" s="91"/>
      <c r="GJ8183" s="91"/>
      <c r="GK8183" s="91"/>
      <c r="GL8183" s="91"/>
      <c r="GM8183" s="91"/>
      <c r="GN8183" s="91"/>
      <c r="GO8183" s="91"/>
      <c r="GP8183" s="91"/>
      <c r="GQ8183" s="91"/>
      <c r="GR8183" s="91"/>
      <c r="GS8183" s="91"/>
      <c r="GT8183" s="91"/>
      <c r="GU8183" s="91"/>
      <c r="GV8183" s="91"/>
      <c r="GW8183" s="91"/>
      <c r="GX8183" s="91"/>
      <c r="GY8183" s="91"/>
      <c r="GZ8183" s="91"/>
      <c r="HA8183" s="91"/>
      <c r="HB8183" s="91"/>
      <c r="HC8183" s="91"/>
      <c r="HD8183" s="91"/>
      <c r="HE8183" s="91"/>
      <c r="HF8183" s="91"/>
      <c r="HG8183" s="91"/>
      <c r="HH8183" s="91"/>
      <c r="HI8183" s="91"/>
      <c r="HJ8183" s="91"/>
      <c r="HK8183" s="91"/>
      <c r="HL8183" s="91"/>
      <c r="HM8183" s="91"/>
      <c r="HN8183" s="91"/>
      <c r="HO8183" s="91"/>
      <c r="HP8183" s="91"/>
      <c r="HQ8183" s="91"/>
      <c r="HR8183" s="91"/>
      <c r="HS8183" s="91"/>
      <c r="HT8183" s="91"/>
      <c r="HU8183" s="91"/>
      <c r="HV8183" s="91"/>
      <c r="HW8183" s="91"/>
      <c r="HX8183" s="91"/>
      <c r="HY8183" s="91"/>
      <c r="HZ8183" s="91"/>
      <c r="IA8183" s="91"/>
      <c r="IB8183" s="91"/>
      <c r="IC8183" s="91"/>
      <c r="ID8183" s="91"/>
      <c r="IE8183" s="91"/>
      <c r="IF8183" s="91"/>
      <c r="IG8183" s="91"/>
      <c r="IH8183" s="91"/>
      <c r="II8183" s="91"/>
      <c r="IJ8183" s="91"/>
      <c r="IK8183" s="91"/>
      <c r="IL8183" s="91"/>
      <c r="IM8183" s="91"/>
      <c r="IN8183" s="91"/>
      <c r="IO8183" s="91"/>
      <c r="IP8183" s="91"/>
      <c r="IQ8183" s="91"/>
      <c r="IR8183" s="91"/>
      <c r="IS8183" s="91"/>
      <c r="IT8183" s="91"/>
      <c r="IU8183" s="91"/>
      <c r="IV8183" s="91"/>
    </row>
    <row r="8184" ht="13.5">
      <c r="A8184" s="7"/>
    </row>
    <row r="8185" ht="13.5">
      <c r="A8185" s="7"/>
    </row>
    <row r="8186" ht="13.5">
      <c r="A8186" s="7"/>
    </row>
    <row r="8187" ht="13.5">
      <c r="A8187" s="7"/>
    </row>
    <row r="8188" ht="13.5">
      <c r="A8188" s="7"/>
    </row>
    <row r="8189" ht="13.5">
      <c r="A8189" s="7"/>
    </row>
    <row r="8190" ht="13.5">
      <c r="A8190" s="7"/>
    </row>
    <row r="8191" spans="2:256" ht="13.5">
      <c r="B8191" s="37"/>
      <c r="C8191" s="37"/>
      <c r="D8191" s="37"/>
      <c r="E8191" s="37"/>
      <c r="F8191" s="37"/>
      <c r="G8191" s="37"/>
      <c r="O8191" s="54"/>
      <c r="P8191" s="54"/>
      <c r="Q8191" s="54"/>
      <c r="R8191" s="54"/>
      <c r="S8191" s="54"/>
      <c r="T8191" s="54"/>
      <c r="U8191" s="54"/>
      <c r="V8191" s="54"/>
      <c r="W8191" s="54"/>
      <c r="X8191" s="54"/>
      <c r="Y8191" s="54"/>
      <c r="Z8191" s="54"/>
      <c r="AA8191" s="54"/>
      <c r="AB8191" s="54"/>
      <c r="AC8191" s="54"/>
      <c r="AD8191" s="54"/>
      <c r="AE8191" s="54"/>
      <c r="AF8191" s="54"/>
      <c r="AG8191" s="54"/>
      <c r="AH8191" s="54"/>
      <c r="AI8191" s="54"/>
      <c r="AJ8191" s="54"/>
      <c r="AK8191" s="54"/>
      <c r="AL8191" s="54"/>
      <c r="AM8191" s="54"/>
      <c r="AN8191" s="54"/>
      <c r="AO8191" s="54"/>
      <c r="AP8191" s="54"/>
      <c r="AQ8191" s="54"/>
      <c r="AR8191" s="54"/>
      <c r="AS8191" s="54"/>
      <c r="AT8191" s="54"/>
      <c r="AU8191" s="54"/>
      <c r="AV8191" s="54"/>
      <c r="AW8191" s="54"/>
      <c r="AX8191" s="54"/>
      <c r="AY8191" s="54"/>
      <c r="AZ8191" s="54"/>
      <c r="BA8191" s="54"/>
      <c r="BB8191" s="54"/>
      <c r="BC8191" s="54"/>
      <c r="BD8191" s="54"/>
      <c r="BE8191" s="54"/>
      <c r="BF8191" s="54"/>
      <c r="BG8191" s="54"/>
      <c r="BH8191" s="54"/>
      <c r="BI8191" s="54"/>
      <c r="BJ8191" s="54"/>
      <c r="BK8191" s="54"/>
      <c r="BL8191" s="54"/>
      <c r="BM8191" s="54"/>
      <c r="BN8191" s="54"/>
      <c r="BO8191" s="54"/>
      <c r="BP8191" s="54"/>
      <c r="BQ8191" s="54"/>
      <c r="BR8191" s="54"/>
      <c r="BS8191" s="54"/>
      <c r="BT8191" s="54"/>
      <c r="BU8191" s="54"/>
      <c r="BV8191" s="54"/>
      <c r="BW8191" s="54"/>
      <c r="BX8191" s="54"/>
      <c r="BY8191" s="54"/>
      <c r="BZ8191" s="54"/>
      <c r="CA8191" s="54"/>
      <c r="CB8191" s="54"/>
      <c r="CC8191" s="54"/>
      <c r="CD8191" s="54"/>
      <c r="CE8191" s="54"/>
      <c r="CF8191" s="54"/>
      <c r="CG8191" s="54"/>
      <c r="CH8191" s="54"/>
      <c r="CI8191" s="54"/>
      <c r="CJ8191" s="54"/>
      <c r="CK8191" s="54"/>
      <c r="CL8191" s="54"/>
      <c r="CM8191" s="54"/>
      <c r="CN8191" s="54"/>
      <c r="CO8191" s="54"/>
      <c r="CP8191" s="54"/>
      <c r="CQ8191" s="54"/>
      <c r="CR8191" s="54"/>
      <c r="CS8191" s="54"/>
      <c r="CT8191" s="54"/>
      <c r="CU8191" s="54"/>
      <c r="CV8191" s="54"/>
      <c r="CW8191" s="54"/>
      <c r="CX8191" s="54"/>
      <c r="CY8191" s="54"/>
      <c r="CZ8191" s="54"/>
      <c r="DA8191" s="54"/>
      <c r="DB8191" s="54"/>
      <c r="DC8191" s="54"/>
      <c r="DD8191" s="54"/>
      <c r="DE8191" s="54"/>
      <c r="DF8191" s="54"/>
      <c r="DG8191" s="54"/>
      <c r="DH8191" s="54"/>
      <c r="DI8191" s="54"/>
      <c r="DJ8191" s="54"/>
      <c r="DK8191" s="54"/>
      <c r="DL8191" s="54"/>
      <c r="DM8191" s="54"/>
      <c r="DN8191" s="54"/>
      <c r="DO8191" s="54"/>
      <c r="DP8191" s="54"/>
      <c r="DQ8191" s="54"/>
      <c r="DR8191" s="54"/>
      <c r="DS8191" s="54"/>
      <c r="DT8191" s="54"/>
      <c r="DU8191" s="54"/>
      <c r="DV8191" s="54"/>
      <c r="DW8191" s="54"/>
      <c r="DX8191" s="54"/>
      <c r="DY8191" s="54"/>
      <c r="DZ8191" s="54"/>
      <c r="EA8191" s="54"/>
      <c r="EB8191" s="54"/>
      <c r="EC8191" s="54"/>
      <c r="ED8191" s="54"/>
      <c r="EE8191" s="54"/>
      <c r="EF8191" s="54"/>
      <c r="EG8191" s="54"/>
      <c r="EH8191" s="54"/>
      <c r="EI8191" s="54"/>
      <c r="EJ8191" s="54"/>
      <c r="EK8191" s="54"/>
      <c r="EL8191" s="54"/>
      <c r="EM8191" s="54"/>
      <c r="EN8191" s="54"/>
      <c r="EO8191" s="54"/>
      <c r="EP8191" s="54"/>
      <c r="EQ8191" s="54"/>
      <c r="ER8191" s="54"/>
      <c r="ES8191" s="54"/>
      <c r="ET8191" s="54"/>
      <c r="EU8191" s="54"/>
      <c r="EV8191" s="54"/>
      <c r="EW8191" s="54"/>
      <c r="EX8191" s="54"/>
      <c r="EY8191" s="54"/>
      <c r="EZ8191" s="54"/>
      <c r="FA8191" s="54"/>
      <c r="FB8191" s="54"/>
      <c r="FC8191" s="54"/>
      <c r="FD8191" s="54"/>
      <c r="FE8191" s="54"/>
      <c r="FF8191" s="54"/>
      <c r="FG8191" s="54"/>
      <c r="FH8191" s="54"/>
      <c r="FI8191" s="54"/>
      <c r="FJ8191" s="54"/>
      <c r="FK8191" s="54"/>
      <c r="FL8191" s="54"/>
      <c r="FM8191" s="54"/>
      <c r="FN8191" s="54"/>
      <c r="FO8191" s="54"/>
      <c r="FP8191" s="54"/>
      <c r="FQ8191" s="54"/>
      <c r="FR8191" s="54"/>
      <c r="FS8191" s="54"/>
      <c r="FT8191" s="54"/>
      <c r="FU8191" s="54"/>
      <c r="FV8191" s="54"/>
      <c r="FW8191" s="54"/>
      <c r="FX8191" s="54"/>
      <c r="FY8191" s="54"/>
      <c r="FZ8191" s="54"/>
      <c r="GA8191" s="54"/>
      <c r="GB8191" s="54"/>
      <c r="GC8191" s="54"/>
      <c r="GD8191" s="54"/>
      <c r="GE8191" s="54"/>
      <c r="GF8191" s="54"/>
      <c r="GG8191" s="54"/>
      <c r="GH8191" s="54"/>
      <c r="GI8191" s="54"/>
      <c r="GJ8191" s="54"/>
      <c r="GK8191" s="54"/>
      <c r="GL8191" s="54"/>
      <c r="GM8191" s="54"/>
      <c r="GN8191" s="54"/>
      <c r="GO8191" s="54"/>
      <c r="GP8191" s="54"/>
      <c r="GQ8191" s="54"/>
      <c r="GR8191" s="54"/>
      <c r="GS8191" s="54"/>
      <c r="GT8191" s="54"/>
      <c r="GU8191" s="54"/>
      <c r="GV8191" s="54"/>
      <c r="GW8191" s="54"/>
      <c r="GX8191" s="54"/>
      <c r="GY8191" s="54"/>
      <c r="GZ8191" s="54"/>
      <c r="HA8191" s="54"/>
      <c r="HB8191" s="54"/>
      <c r="HC8191" s="54"/>
      <c r="HD8191" s="54"/>
      <c r="HE8191" s="54"/>
      <c r="HF8191" s="54"/>
      <c r="HG8191" s="54"/>
      <c r="HH8191" s="54"/>
      <c r="HI8191" s="54"/>
      <c r="HJ8191" s="54"/>
      <c r="HK8191" s="54"/>
      <c r="HL8191" s="54"/>
      <c r="HM8191" s="54"/>
      <c r="HN8191" s="54"/>
      <c r="HO8191" s="54"/>
      <c r="HP8191" s="54"/>
      <c r="HQ8191" s="54"/>
      <c r="HR8191" s="54"/>
      <c r="HS8191" s="54"/>
      <c r="HT8191" s="54"/>
      <c r="HU8191" s="54"/>
      <c r="HV8191" s="54"/>
      <c r="HW8191" s="54"/>
      <c r="HX8191" s="54"/>
      <c r="HY8191" s="54"/>
      <c r="HZ8191" s="54"/>
      <c r="IA8191" s="54"/>
      <c r="IB8191" s="54"/>
      <c r="IC8191" s="54"/>
      <c r="ID8191" s="54"/>
      <c r="IE8191" s="54"/>
      <c r="IF8191" s="54"/>
      <c r="IG8191" s="54"/>
      <c r="IH8191" s="54"/>
      <c r="II8191" s="54"/>
      <c r="IJ8191" s="54"/>
      <c r="IK8191" s="54"/>
      <c r="IL8191" s="54"/>
      <c r="IM8191" s="54"/>
      <c r="IN8191" s="54"/>
      <c r="IO8191" s="54"/>
      <c r="IP8191" s="54"/>
      <c r="IQ8191" s="54"/>
      <c r="IR8191" s="54"/>
      <c r="IS8191" s="54"/>
      <c r="IT8191" s="54"/>
      <c r="IU8191" s="54"/>
      <c r="IV8191" s="54"/>
    </row>
    <row r="8192" spans="2:256" ht="13.5">
      <c r="B8192" s="37"/>
      <c r="C8192" s="37"/>
      <c r="D8192" s="37"/>
      <c r="E8192" s="37"/>
      <c r="F8192" s="37"/>
      <c r="G8192" s="37"/>
      <c r="O8192" s="54"/>
      <c r="P8192" s="54"/>
      <c r="Q8192" s="54"/>
      <c r="R8192" s="54"/>
      <c r="S8192" s="54"/>
      <c r="T8192" s="54"/>
      <c r="U8192" s="54"/>
      <c r="V8192" s="54"/>
      <c r="W8192" s="54"/>
      <c r="X8192" s="54"/>
      <c r="Y8192" s="54"/>
      <c r="Z8192" s="54"/>
      <c r="AA8192" s="54"/>
      <c r="AB8192" s="54"/>
      <c r="AC8192" s="54"/>
      <c r="AD8192" s="54"/>
      <c r="AE8192" s="54"/>
      <c r="AF8192" s="54"/>
      <c r="AG8192" s="54"/>
      <c r="AH8192" s="54"/>
      <c r="AI8192" s="54"/>
      <c r="AJ8192" s="54"/>
      <c r="AK8192" s="54"/>
      <c r="AL8192" s="54"/>
      <c r="AM8192" s="54"/>
      <c r="AN8192" s="54"/>
      <c r="AO8192" s="54"/>
      <c r="AP8192" s="54"/>
      <c r="AQ8192" s="54"/>
      <c r="AR8192" s="54"/>
      <c r="AS8192" s="54"/>
      <c r="AT8192" s="54"/>
      <c r="AU8192" s="54"/>
      <c r="AV8192" s="54"/>
      <c r="AW8192" s="54"/>
      <c r="AX8192" s="54"/>
      <c r="AY8192" s="54"/>
      <c r="AZ8192" s="54"/>
      <c r="BA8192" s="54"/>
      <c r="BB8192" s="54"/>
      <c r="BC8192" s="54"/>
      <c r="BD8192" s="54"/>
      <c r="BE8192" s="54"/>
      <c r="BF8192" s="54"/>
      <c r="BG8192" s="54"/>
      <c r="BH8192" s="54"/>
      <c r="BI8192" s="54"/>
      <c r="BJ8192" s="54"/>
      <c r="BK8192" s="54"/>
      <c r="BL8192" s="54"/>
      <c r="BM8192" s="54"/>
      <c r="BN8192" s="54"/>
      <c r="BO8192" s="54"/>
      <c r="BP8192" s="54"/>
      <c r="BQ8192" s="54"/>
      <c r="BR8192" s="54"/>
      <c r="BS8192" s="54"/>
      <c r="BT8192" s="54"/>
      <c r="BU8192" s="54"/>
      <c r="BV8192" s="54"/>
      <c r="BW8192" s="54"/>
      <c r="BX8192" s="54"/>
      <c r="BY8192" s="54"/>
      <c r="BZ8192" s="54"/>
      <c r="CA8192" s="54"/>
      <c r="CB8192" s="54"/>
      <c r="CC8192" s="54"/>
      <c r="CD8192" s="54"/>
      <c r="CE8192" s="54"/>
      <c r="CF8192" s="54"/>
      <c r="CG8192" s="54"/>
      <c r="CH8192" s="54"/>
      <c r="CI8192" s="54"/>
      <c r="CJ8192" s="54"/>
      <c r="CK8192" s="54"/>
      <c r="CL8192" s="54"/>
      <c r="CM8192" s="54"/>
      <c r="CN8192" s="54"/>
      <c r="CO8192" s="54"/>
      <c r="CP8192" s="54"/>
      <c r="CQ8192" s="54"/>
      <c r="CR8192" s="54"/>
      <c r="CS8192" s="54"/>
      <c r="CT8192" s="54"/>
      <c r="CU8192" s="54"/>
      <c r="CV8192" s="54"/>
      <c r="CW8192" s="54"/>
      <c r="CX8192" s="54"/>
      <c r="CY8192" s="54"/>
      <c r="CZ8192" s="54"/>
      <c r="DA8192" s="54"/>
      <c r="DB8192" s="54"/>
      <c r="DC8192" s="54"/>
      <c r="DD8192" s="54"/>
      <c r="DE8192" s="54"/>
      <c r="DF8192" s="54"/>
      <c r="DG8192" s="54"/>
      <c r="DH8192" s="54"/>
      <c r="DI8192" s="54"/>
      <c r="DJ8192" s="54"/>
      <c r="DK8192" s="54"/>
      <c r="DL8192" s="54"/>
      <c r="DM8192" s="54"/>
      <c r="DN8192" s="54"/>
      <c r="DO8192" s="54"/>
      <c r="DP8192" s="54"/>
      <c r="DQ8192" s="54"/>
      <c r="DR8192" s="54"/>
      <c r="DS8192" s="54"/>
      <c r="DT8192" s="54"/>
      <c r="DU8192" s="54"/>
      <c r="DV8192" s="54"/>
      <c r="DW8192" s="54"/>
      <c r="DX8192" s="54"/>
      <c r="DY8192" s="54"/>
      <c r="DZ8192" s="54"/>
      <c r="EA8192" s="54"/>
      <c r="EB8192" s="54"/>
      <c r="EC8192" s="54"/>
      <c r="ED8192" s="54"/>
      <c r="EE8192" s="54"/>
      <c r="EF8192" s="54"/>
      <c r="EG8192" s="54"/>
      <c r="EH8192" s="54"/>
      <c r="EI8192" s="54"/>
      <c r="EJ8192" s="54"/>
      <c r="EK8192" s="54"/>
      <c r="EL8192" s="54"/>
      <c r="EM8192" s="54"/>
      <c r="EN8192" s="54"/>
      <c r="EO8192" s="54"/>
      <c r="EP8192" s="54"/>
      <c r="EQ8192" s="54"/>
      <c r="ER8192" s="54"/>
      <c r="ES8192" s="54"/>
      <c r="ET8192" s="54"/>
      <c r="EU8192" s="54"/>
      <c r="EV8192" s="54"/>
      <c r="EW8192" s="54"/>
      <c r="EX8192" s="54"/>
      <c r="EY8192" s="54"/>
      <c r="EZ8192" s="54"/>
      <c r="FA8192" s="54"/>
      <c r="FB8192" s="54"/>
      <c r="FC8192" s="54"/>
      <c r="FD8192" s="54"/>
      <c r="FE8192" s="54"/>
      <c r="FF8192" s="54"/>
      <c r="FG8192" s="54"/>
      <c r="FH8192" s="54"/>
      <c r="FI8192" s="54"/>
      <c r="FJ8192" s="54"/>
      <c r="FK8192" s="54"/>
      <c r="FL8192" s="54"/>
      <c r="FM8192" s="54"/>
      <c r="FN8192" s="54"/>
      <c r="FO8192" s="54"/>
      <c r="FP8192" s="54"/>
      <c r="FQ8192" s="54"/>
      <c r="FR8192" s="54"/>
      <c r="FS8192" s="54"/>
      <c r="FT8192" s="54"/>
      <c r="FU8192" s="54"/>
      <c r="FV8192" s="54"/>
      <c r="FW8192" s="54"/>
      <c r="FX8192" s="54"/>
      <c r="FY8192" s="54"/>
      <c r="FZ8192" s="54"/>
      <c r="GA8192" s="54"/>
      <c r="GB8192" s="54"/>
      <c r="GC8192" s="54"/>
      <c r="GD8192" s="54"/>
      <c r="GE8192" s="54"/>
      <c r="GF8192" s="54"/>
      <c r="GG8192" s="54"/>
      <c r="GH8192" s="54"/>
      <c r="GI8192" s="54"/>
      <c r="GJ8192" s="54"/>
      <c r="GK8192" s="54"/>
      <c r="GL8192" s="54"/>
      <c r="GM8192" s="54"/>
      <c r="GN8192" s="54"/>
      <c r="GO8192" s="54"/>
      <c r="GP8192" s="54"/>
      <c r="GQ8192" s="54"/>
      <c r="GR8192" s="54"/>
      <c r="GS8192" s="54"/>
      <c r="GT8192" s="54"/>
      <c r="GU8192" s="54"/>
      <c r="GV8192" s="54"/>
      <c r="GW8192" s="54"/>
      <c r="GX8192" s="54"/>
      <c r="GY8192" s="54"/>
      <c r="GZ8192" s="54"/>
      <c r="HA8192" s="54"/>
      <c r="HB8192" s="54"/>
      <c r="HC8192" s="54"/>
      <c r="HD8192" s="54"/>
      <c r="HE8192" s="54"/>
      <c r="HF8192" s="54"/>
      <c r="HG8192" s="54"/>
      <c r="HH8192" s="54"/>
      <c r="HI8192" s="54"/>
      <c r="HJ8192" s="54"/>
      <c r="HK8192" s="54"/>
      <c r="HL8192" s="54"/>
      <c r="HM8192" s="54"/>
      <c r="HN8192" s="54"/>
      <c r="HO8192" s="54"/>
      <c r="HP8192" s="54"/>
      <c r="HQ8192" s="54"/>
      <c r="HR8192" s="54"/>
      <c r="HS8192" s="54"/>
      <c r="HT8192" s="54"/>
      <c r="HU8192" s="54"/>
      <c r="HV8192" s="54"/>
      <c r="HW8192" s="54"/>
      <c r="HX8192" s="54"/>
      <c r="HY8192" s="54"/>
      <c r="HZ8192" s="54"/>
      <c r="IA8192" s="54"/>
      <c r="IB8192" s="54"/>
      <c r="IC8192" s="54"/>
      <c r="ID8192" s="54"/>
      <c r="IE8192" s="54"/>
      <c r="IF8192" s="54"/>
      <c r="IG8192" s="54"/>
      <c r="IH8192" s="54"/>
      <c r="II8192" s="54"/>
      <c r="IJ8192" s="54"/>
      <c r="IK8192" s="54"/>
      <c r="IL8192" s="54"/>
      <c r="IM8192" s="54"/>
      <c r="IN8192" s="54"/>
      <c r="IO8192" s="54"/>
      <c r="IP8192" s="54"/>
      <c r="IQ8192" s="54"/>
      <c r="IR8192" s="54"/>
      <c r="IS8192" s="54"/>
      <c r="IT8192" s="54"/>
      <c r="IU8192" s="54"/>
      <c r="IV8192" s="54"/>
    </row>
    <row r="8193" spans="2:256" ht="13.5">
      <c r="B8193" s="37"/>
      <c r="C8193" s="37"/>
      <c r="D8193" s="37"/>
      <c r="E8193" s="37"/>
      <c r="F8193" s="37"/>
      <c r="G8193" s="37"/>
      <c r="O8193" s="54"/>
      <c r="P8193" s="54"/>
      <c r="Q8193" s="54"/>
      <c r="R8193" s="54"/>
      <c r="S8193" s="54"/>
      <c r="T8193" s="54"/>
      <c r="U8193" s="54"/>
      <c r="V8193" s="54"/>
      <c r="W8193" s="54"/>
      <c r="X8193" s="54"/>
      <c r="Y8193" s="54"/>
      <c r="Z8193" s="54"/>
      <c r="AA8193" s="54"/>
      <c r="AB8193" s="54"/>
      <c r="AC8193" s="54"/>
      <c r="AD8193" s="54"/>
      <c r="AE8193" s="54"/>
      <c r="AF8193" s="54"/>
      <c r="AG8193" s="54"/>
      <c r="AH8193" s="54"/>
      <c r="AI8193" s="54"/>
      <c r="AJ8193" s="54"/>
      <c r="AK8193" s="54"/>
      <c r="AL8193" s="54"/>
      <c r="AM8193" s="54"/>
      <c r="AN8193" s="54"/>
      <c r="AO8193" s="54"/>
      <c r="AP8193" s="54"/>
      <c r="AQ8193" s="54"/>
      <c r="AR8193" s="54"/>
      <c r="AS8193" s="54"/>
      <c r="AT8193" s="54"/>
      <c r="AU8193" s="54"/>
      <c r="AV8193" s="54"/>
      <c r="AW8193" s="54"/>
      <c r="AX8193" s="54"/>
      <c r="AY8193" s="54"/>
      <c r="AZ8193" s="54"/>
      <c r="BA8193" s="54"/>
      <c r="BB8193" s="54"/>
      <c r="BC8193" s="54"/>
      <c r="BD8193" s="54"/>
      <c r="BE8193" s="54"/>
      <c r="BF8193" s="54"/>
      <c r="BG8193" s="54"/>
      <c r="BH8193" s="54"/>
      <c r="BI8193" s="54"/>
      <c r="BJ8193" s="54"/>
      <c r="BK8193" s="54"/>
      <c r="BL8193" s="54"/>
      <c r="BM8193" s="54"/>
      <c r="BN8193" s="54"/>
      <c r="BO8193" s="54"/>
      <c r="BP8193" s="54"/>
      <c r="BQ8193" s="54"/>
      <c r="BR8193" s="54"/>
      <c r="BS8193" s="54"/>
      <c r="BT8193" s="54"/>
      <c r="BU8193" s="54"/>
      <c r="BV8193" s="54"/>
      <c r="BW8193" s="54"/>
      <c r="BX8193" s="54"/>
      <c r="BY8193" s="54"/>
      <c r="BZ8193" s="54"/>
      <c r="CA8193" s="54"/>
      <c r="CB8193" s="54"/>
      <c r="CC8193" s="54"/>
      <c r="CD8193" s="54"/>
      <c r="CE8193" s="54"/>
      <c r="CF8193" s="54"/>
      <c r="CG8193" s="54"/>
      <c r="CH8193" s="54"/>
      <c r="CI8193" s="54"/>
      <c r="CJ8193" s="54"/>
      <c r="CK8193" s="54"/>
      <c r="CL8193" s="54"/>
      <c r="CM8193" s="54"/>
      <c r="CN8193" s="54"/>
      <c r="CO8193" s="54"/>
      <c r="CP8193" s="54"/>
      <c r="CQ8193" s="54"/>
      <c r="CR8193" s="54"/>
      <c r="CS8193" s="54"/>
      <c r="CT8193" s="54"/>
      <c r="CU8193" s="54"/>
      <c r="CV8193" s="54"/>
      <c r="CW8193" s="54"/>
      <c r="CX8193" s="54"/>
      <c r="CY8193" s="54"/>
      <c r="CZ8193" s="54"/>
      <c r="DA8193" s="54"/>
      <c r="DB8193" s="54"/>
      <c r="DC8193" s="54"/>
      <c r="DD8193" s="54"/>
      <c r="DE8193" s="54"/>
      <c r="DF8193" s="54"/>
      <c r="DG8193" s="54"/>
      <c r="DH8193" s="54"/>
      <c r="DI8193" s="54"/>
      <c r="DJ8193" s="54"/>
      <c r="DK8193" s="54"/>
      <c r="DL8193" s="54"/>
      <c r="DM8193" s="54"/>
      <c r="DN8193" s="54"/>
      <c r="DO8193" s="54"/>
      <c r="DP8193" s="54"/>
      <c r="DQ8193" s="54"/>
      <c r="DR8193" s="54"/>
      <c r="DS8193" s="54"/>
      <c r="DT8193" s="54"/>
      <c r="DU8193" s="54"/>
      <c r="DV8193" s="54"/>
      <c r="DW8193" s="54"/>
      <c r="DX8193" s="54"/>
      <c r="DY8193" s="54"/>
      <c r="DZ8193" s="54"/>
      <c r="EA8193" s="54"/>
      <c r="EB8193" s="54"/>
      <c r="EC8193" s="54"/>
      <c r="ED8193" s="54"/>
      <c r="EE8193" s="54"/>
      <c r="EF8193" s="54"/>
      <c r="EG8193" s="54"/>
      <c r="EH8193" s="54"/>
      <c r="EI8193" s="54"/>
      <c r="EJ8193" s="54"/>
      <c r="EK8193" s="54"/>
      <c r="EL8193" s="54"/>
      <c r="EM8193" s="54"/>
      <c r="EN8193" s="54"/>
      <c r="EO8193" s="54"/>
      <c r="EP8193" s="54"/>
      <c r="EQ8193" s="54"/>
      <c r="ER8193" s="54"/>
      <c r="ES8193" s="54"/>
      <c r="ET8193" s="54"/>
      <c r="EU8193" s="54"/>
      <c r="EV8193" s="54"/>
      <c r="EW8193" s="54"/>
      <c r="EX8193" s="54"/>
      <c r="EY8193" s="54"/>
      <c r="EZ8193" s="54"/>
      <c r="FA8193" s="54"/>
      <c r="FB8193" s="54"/>
      <c r="FC8193" s="54"/>
      <c r="FD8193" s="54"/>
      <c r="FE8193" s="54"/>
      <c r="FF8193" s="54"/>
      <c r="FG8193" s="54"/>
      <c r="FH8193" s="54"/>
      <c r="FI8193" s="54"/>
      <c r="FJ8193" s="54"/>
      <c r="FK8193" s="54"/>
      <c r="FL8193" s="54"/>
      <c r="FM8193" s="54"/>
      <c r="FN8193" s="54"/>
      <c r="FO8193" s="54"/>
      <c r="FP8193" s="54"/>
      <c r="FQ8193" s="54"/>
      <c r="FR8193" s="54"/>
      <c r="FS8193" s="54"/>
      <c r="FT8193" s="54"/>
      <c r="FU8193" s="54"/>
      <c r="FV8193" s="54"/>
      <c r="FW8193" s="54"/>
      <c r="FX8193" s="54"/>
      <c r="FY8193" s="54"/>
      <c r="FZ8193" s="54"/>
      <c r="GA8193" s="54"/>
      <c r="GB8193" s="54"/>
      <c r="GC8193" s="54"/>
      <c r="GD8193" s="54"/>
      <c r="GE8193" s="54"/>
      <c r="GF8193" s="54"/>
      <c r="GG8193" s="54"/>
      <c r="GH8193" s="54"/>
      <c r="GI8193" s="54"/>
      <c r="GJ8193" s="54"/>
      <c r="GK8193" s="54"/>
      <c r="GL8193" s="54"/>
      <c r="GM8193" s="54"/>
      <c r="GN8193" s="54"/>
      <c r="GO8193" s="54"/>
      <c r="GP8193" s="54"/>
      <c r="GQ8193" s="54"/>
      <c r="GR8193" s="54"/>
      <c r="GS8193" s="54"/>
      <c r="GT8193" s="54"/>
      <c r="GU8193" s="54"/>
      <c r="GV8193" s="54"/>
      <c r="GW8193" s="54"/>
      <c r="GX8193" s="54"/>
      <c r="GY8193" s="54"/>
      <c r="GZ8193" s="54"/>
      <c r="HA8193" s="54"/>
      <c r="HB8193" s="54"/>
      <c r="HC8193" s="54"/>
      <c r="HD8193" s="54"/>
      <c r="HE8193" s="54"/>
      <c r="HF8193" s="54"/>
      <c r="HG8193" s="54"/>
      <c r="HH8193" s="54"/>
      <c r="HI8193" s="54"/>
      <c r="HJ8193" s="54"/>
      <c r="HK8193" s="54"/>
      <c r="HL8193" s="54"/>
      <c r="HM8193" s="54"/>
      <c r="HN8193" s="54"/>
      <c r="HO8193" s="54"/>
      <c r="HP8193" s="54"/>
      <c r="HQ8193" s="54"/>
      <c r="HR8193" s="54"/>
      <c r="HS8193" s="54"/>
      <c r="HT8193" s="54"/>
      <c r="HU8193" s="54"/>
      <c r="HV8193" s="54"/>
      <c r="HW8193" s="54"/>
      <c r="HX8193" s="54"/>
      <c r="HY8193" s="54"/>
      <c r="HZ8193" s="54"/>
      <c r="IA8193" s="54"/>
      <c r="IB8193" s="54"/>
      <c r="IC8193" s="54"/>
      <c r="ID8193" s="54"/>
      <c r="IE8193" s="54"/>
      <c r="IF8193" s="54"/>
      <c r="IG8193" s="54"/>
      <c r="IH8193" s="54"/>
      <c r="II8193" s="54"/>
      <c r="IJ8193" s="54"/>
      <c r="IK8193" s="54"/>
      <c r="IL8193" s="54"/>
      <c r="IM8193" s="54"/>
      <c r="IN8193" s="54"/>
      <c r="IO8193" s="54"/>
      <c r="IP8193" s="54"/>
      <c r="IQ8193" s="54"/>
      <c r="IR8193" s="54"/>
      <c r="IS8193" s="54"/>
      <c r="IT8193" s="54"/>
      <c r="IU8193" s="54"/>
      <c r="IV8193" s="54"/>
    </row>
    <row r="8194" spans="2:256" ht="13.5">
      <c r="B8194" s="37"/>
      <c r="C8194" s="37"/>
      <c r="D8194" s="37"/>
      <c r="E8194" s="37"/>
      <c r="F8194" s="37"/>
      <c r="G8194" s="37"/>
      <c r="O8194" s="54"/>
      <c r="P8194" s="54"/>
      <c r="Q8194" s="54"/>
      <c r="R8194" s="54"/>
      <c r="S8194" s="54"/>
      <c r="T8194" s="54"/>
      <c r="U8194" s="54"/>
      <c r="V8194" s="54"/>
      <c r="W8194" s="54"/>
      <c r="X8194" s="54"/>
      <c r="Y8194" s="54"/>
      <c r="Z8194" s="54"/>
      <c r="AA8194" s="54"/>
      <c r="AB8194" s="54"/>
      <c r="AC8194" s="54"/>
      <c r="AD8194" s="54"/>
      <c r="AE8194" s="54"/>
      <c r="AF8194" s="54"/>
      <c r="AG8194" s="54"/>
      <c r="AH8194" s="54"/>
      <c r="AI8194" s="54"/>
      <c r="AJ8194" s="54"/>
      <c r="AK8194" s="54"/>
      <c r="AL8194" s="54"/>
      <c r="AM8194" s="54"/>
      <c r="AN8194" s="54"/>
      <c r="AO8194" s="54"/>
      <c r="AP8194" s="54"/>
      <c r="AQ8194" s="54"/>
      <c r="AR8194" s="54"/>
      <c r="AS8194" s="54"/>
      <c r="AT8194" s="54"/>
      <c r="AU8194" s="54"/>
      <c r="AV8194" s="54"/>
      <c r="AW8194" s="54"/>
      <c r="AX8194" s="54"/>
      <c r="AY8194" s="54"/>
      <c r="AZ8194" s="54"/>
      <c r="BA8194" s="54"/>
      <c r="BB8194" s="54"/>
      <c r="BC8194" s="54"/>
      <c r="BD8194" s="54"/>
      <c r="BE8194" s="54"/>
      <c r="BF8194" s="54"/>
      <c r="BG8194" s="54"/>
      <c r="BH8194" s="54"/>
      <c r="BI8194" s="54"/>
      <c r="BJ8194" s="54"/>
      <c r="BK8194" s="54"/>
      <c r="BL8194" s="54"/>
      <c r="BM8194" s="54"/>
      <c r="BN8194" s="54"/>
      <c r="BO8194" s="54"/>
      <c r="BP8194" s="54"/>
      <c r="BQ8194" s="54"/>
      <c r="BR8194" s="54"/>
      <c r="BS8194" s="54"/>
      <c r="BT8194" s="54"/>
      <c r="BU8194" s="54"/>
      <c r="BV8194" s="54"/>
      <c r="BW8194" s="54"/>
      <c r="BX8194" s="54"/>
      <c r="BY8194" s="54"/>
      <c r="BZ8194" s="54"/>
      <c r="CA8194" s="54"/>
      <c r="CB8194" s="54"/>
      <c r="CC8194" s="54"/>
      <c r="CD8194" s="54"/>
      <c r="CE8194" s="54"/>
      <c r="CF8194" s="54"/>
      <c r="CG8194" s="54"/>
      <c r="CH8194" s="54"/>
      <c r="CI8194" s="54"/>
      <c r="CJ8194" s="54"/>
      <c r="CK8194" s="54"/>
      <c r="CL8194" s="54"/>
      <c r="CM8194" s="54"/>
      <c r="CN8194" s="54"/>
      <c r="CO8194" s="54"/>
      <c r="CP8194" s="54"/>
      <c r="CQ8194" s="54"/>
      <c r="CR8194" s="54"/>
      <c r="CS8194" s="54"/>
      <c r="CT8194" s="54"/>
      <c r="CU8194" s="54"/>
      <c r="CV8194" s="54"/>
      <c r="CW8194" s="54"/>
      <c r="CX8194" s="54"/>
      <c r="CY8194" s="54"/>
      <c r="CZ8194" s="54"/>
      <c r="DA8194" s="54"/>
      <c r="DB8194" s="54"/>
      <c r="DC8194" s="54"/>
      <c r="DD8194" s="54"/>
      <c r="DE8194" s="54"/>
      <c r="DF8194" s="54"/>
      <c r="DG8194" s="54"/>
      <c r="DH8194" s="54"/>
      <c r="DI8194" s="54"/>
      <c r="DJ8194" s="54"/>
      <c r="DK8194" s="54"/>
      <c r="DL8194" s="54"/>
      <c r="DM8194" s="54"/>
      <c r="DN8194" s="54"/>
      <c r="DO8194" s="54"/>
      <c r="DP8194" s="54"/>
      <c r="DQ8194" s="54"/>
      <c r="DR8194" s="54"/>
      <c r="DS8194" s="54"/>
      <c r="DT8194" s="54"/>
      <c r="DU8194" s="54"/>
      <c r="DV8194" s="54"/>
      <c r="DW8194" s="54"/>
      <c r="DX8194" s="54"/>
      <c r="DY8194" s="54"/>
      <c r="DZ8194" s="54"/>
      <c r="EA8194" s="54"/>
      <c r="EB8194" s="54"/>
      <c r="EC8194" s="54"/>
      <c r="ED8194" s="54"/>
      <c r="EE8194" s="54"/>
      <c r="EF8194" s="54"/>
      <c r="EG8194" s="54"/>
      <c r="EH8194" s="54"/>
      <c r="EI8194" s="54"/>
      <c r="EJ8194" s="54"/>
      <c r="EK8194" s="54"/>
      <c r="EL8194" s="54"/>
      <c r="EM8194" s="54"/>
      <c r="EN8194" s="54"/>
      <c r="EO8194" s="54"/>
      <c r="EP8194" s="54"/>
      <c r="EQ8194" s="54"/>
      <c r="ER8194" s="54"/>
      <c r="ES8194" s="54"/>
      <c r="ET8194" s="54"/>
      <c r="EU8194" s="54"/>
      <c r="EV8194" s="54"/>
      <c r="EW8194" s="54"/>
      <c r="EX8194" s="54"/>
      <c r="EY8194" s="54"/>
      <c r="EZ8194" s="54"/>
      <c r="FA8194" s="54"/>
      <c r="FB8194" s="54"/>
      <c r="FC8194" s="54"/>
      <c r="FD8194" s="54"/>
      <c r="FE8194" s="54"/>
      <c r="FF8194" s="54"/>
      <c r="FG8194" s="54"/>
      <c r="FH8194" s="54"/>
      <c r="FI8194" s="54"/>
      <c r="FJ8194" s="54"/>
      <c r="FK8194" s="54"/>
      <c r="FL8194" s="54"/>
      <c r="FM8194" s="54"/>
      <c r="FN8194" s="54"/>
      <c r="FO8194" s="54"/>
      <c r="FP8194" s="54"/>
      <c r="FQ8194" s="54"/>
      <c r="FR8194" s="54"/>
      <c r="FS8194" s="54"/>
      <c r="FT8194" s="54"/>
      <c r="FU8194" s="54"/>
      <c r="FV8194" s="54"/>
      <c r="FW8194" s="54"/>
      <c r="FX8194" s="54"/>
      <c r="FY8194" s="54"/>
      <c r="FZ8194" s="54"/>
      <c r="GA8194" s="54"/>
      <c r="GB8194" s="54"/>
      <c r="GC8194" s="54"/>
      <c r="GD8194" s="54"/>
      <c r="GE8194" s="54"/>
      <c r="GF8194" s="54"/>
      <c r="GG8194" s="54"/>
      <c r="GH8194" s="54"/>
      <c r="GI8194" s="54"/>
      <c r="GJ8194" s="54"/>
      <c r="GK8194" s="54"/>
      <c r="GL8194" s="54"/>
      <c r="GM8194" s="54"/>
      <c r="GN8194" s="54"/>
      <c r="GO8194" s="54"/>
      <c r="GP8194" s="54"/>
      <c r="GQ8194" s="54"/>
      <c r="GR8194" s="54"/>
      <c r="GS8194" s="54"/>
      <c r="GT8194" s="54"/>
      <c r="GU8194" s="54"/>
      <c r="GV8194" s="54"/>
      <c r="GW8194" s="54"/>
      <c r="GX8194" s="54"/>
      <c r="GY8194" s="54"/>
      <c r="GZ8194" s="54"/>
      <c r="HA8194" s="54"/>
      <c r="HB8194" s="54"/>
      <c r="HC8194" s="54"/>
      <c r="HD8194" s="54"/>
      <c r="HE8194" s="54"/>
      <c r="HF8194" s="54"/>
      <c r="HG8194" s="54"/>
      <c r="HH8194" s="54"/>
      <c r="HI8194" s="54"/>
      <c r="HJ8194" s="54"/>
      <c r="HK8194" s="54"/>
      <c r="HL8194" s="54"/>
      <c r="HM8194" s="54"/>
      <c r="HN8194" s="54"/>
      <c r="HO8194" s="54"/>
      <c r="HP8194" s="54"/>
      <c r="HQ8194" s="54"/>
      <c r="HR8194" s="54"/>
      <c r="HS8194" s="54"/>
      <c r="HT8194" s="54"/>
      <c r="HU8194" s="54"/>
      <c r="HV8194" s="54"/>
      <c r="HW8194" s="54"/>
      <c r="HX8194" s="54"/>
      <c r="HY8194" s="54"/>
      <c r="HZ8194" s="54"/>
      <c r="IA8194" s="54"/>
      <c r="IB8194" s="54"/>
      <c r="IC8194" s="54"/>
      <c r="ID8194" s="54"/>
      <c r="IE8194" s="54"/>
      <c r="IF8194" s="54"/>
      <c r="IG8194" s="54"/>
      <c r="IH8194" s="54"/>
      <c r="II8194" s="54"/>
      <c r="IJ8194" s="54"/>
      <c r="IK8194" s="54"/>
      <c r="IL8194" s="54"/>
      <c r="IM8194" s="54"/>
      <c r="IN8194" s="54"/>
      <c r="IO8194" s="54"/>
      <c r="IP8194" s="54"/>
      <c r="IQ8194" s="54"/>
      <c r="IR8194" s="54"/>
      <c r="IS8194" s="54"/>
      <c r="IT8194" s="54"/>
      <c r="IU8194" s="54"/>
      <c r="IV8194" s="54"/>
    </row>
    <row r="8195" spans="2:256" ht="13.5">
      <c r="B8195" s="37"/>
      <c r="C8195" s="37"/>
      <c r="D8195" s="37"/>
      <c r="E8195" s="37"/>
      <c r="F8195" s="37"/>
      <c r="G8195" s="37"/>
      <c r="O8195" s="54"/>
      <c r="P8195" s="54"/>
      <c r="Q8195" s="54"/>
      <c r="R8195" s="54"/>
      <c r="S8195" s="54"/>
      <c r="T8195" s="54"/>
      <c r="U8195" s="54"/>
      <c r="V8195" s="54"/>
      <c r="W8195" s="54"/>
      <c r="X8195" s="54"/>
      <c r="Y8195" s="54"/>
      <c r="Z8195" s="54"/>
      <c r="AA8195" s="54"/>
      <c r="AB8195" s="54"/>
      <c r="AC8195" s="54"/>
      <c r="AD8195" s="54"/>
      <c r="AE8195" s="54"/>
      <c r="AF8195" s="54"/>
      <c r="AG8195" s="54"/>
      <c r="AH8195" s="54"/>
      <c r="AI8195" s="54"/>
      <c r="AJ8195" s="54"/>
      <c r="AK8195" s="54"/>
      <c r="AL8195" s="54"/>
      <c r="AM8195" s="54"/>
      <c r="AN8195" s="54"/>
      <c r="AO8195" s="54"/>
      <c r="AP8195" s="54"/>
      <c r="AQ8195" s="54"/>
      <c r="AR8195" s="54"/>
      <c r="AS8195" s="54"/>
      <c r="AT8195" s="54"/>
      <c r="AU8195" s="54"/>
      <c r="AV8195" s="54"/>
      <c r="AW8195" s="54"/>
      <c r="AX8195" s="54"/>
      <c r="AY8195" s="54"/>
      <c r="AZ8195" s="54"/>
      <c r="BA8195" s="54"/>
      <c r="BB8195" s="54"/>
      <c r="BC8195" s="54"/>
      <c r="BD8195" s="54"/>
      <c r="BE8195" s="54"/>
      <c r="BF8195" s="54"/>
      <c r="BG8195" s="54"/>
      <c r="BH8195" s="54"/>
      <c r="BI8195" s="54"/>
      <c r="BJ8195" s="54"/>
      <c r="BK8195" s="54"/>
      <c r="BL8195" s="54"/>
      <c r="BM8195" s="54"/>
      <c r="BN8195" s="54"/>
      <c r="BO8195" s="54"/>
      <c r="BP8195" s="54"/>
      <c r="BQ8195" s="54"/>
      <c r="BR8195" s="54"/>
      <c r="BS8195" s="54"/>
      <c r="BT8195" s="54"/>
      <c r="BU8195" s="54"/>
      <c r="BV8195" s="54"/>
      <c r="BW8195" s="54"/>
      <c r="BX8195" s="54"/>
      <c r="BY8195" s="54"/>
      <c r="BZ8195" s="54"/>
      <c r="CA8195" s="54"/>
      <c r="CB8195" s="54"/>
      <c r="CC8195" s="54"/>
      <c r="CD8195" s="54"/>
      <c r="CE8195" s="54"/>
      <c r="CF8195" s="54"/>
      <c r="CG8195" s="54"/>
      <c r="CH8195" s="54"/>
      <c r="CI8195" s="54"/>
      <c r="CJ8195" s="54"/>
      <c r="CK8195" s="54"/>
      <c r="CL8195" s="54"/>
      <c r="CM8195" s="54"/>
      <c r="CN8195" s="54"/>
      <c r="CO8195" s="54"/>
      <c r="CP8195" s="54"/>
      <c r="CQ8195" s="54"/>
      <c r="CR8195" s="54"/>
      <c r="CS8195" s="54"/>
      <c r="CT8195" s="54"/>
      <c r="CU8195" s="54"/>
      <c r="CV8195" s="54"/>
      <c r="CW8195" s="54"/>
      <c r="CX8195" s="54"/>
      <c r="CY8195" s="54"/>
      <c r="CZ8195" s="54"/>
      <c r="DA8195" s="54"/>
      <c r="DB8195" s="54"/>
      <c r="DC8195" s="54"/>
      <c r="DD8195" s="54"/>
      <c r="DE8195" s="54"/>
      <c r="DF8195" s="54"/>
      <c r="DG8195" s="54"/>
      <c r="DH8195" s="54"/>
      <c r="DI8195" s="54"/>
      <c r="DJ8195" s="54"/>
      <c r="DK8195" s="54"/>
      <c r="DL8195" s="54"/>
      <c r="DM8195" s="54"/>
      <c r="DN8195" s="54"/>
      <c r="DO8195" s="54"/>
      <c r="DP8195" s="54"/>
      <c r="DQ8195" s="54"/>
      <c r="DR8195" s="54"/>
      <c r="DS8195" s="54"/>
      <c r="DT8195" s="54"/>
      <c r="DU8195" s="54"/>
      <c r="DV8195" s="54"/>
      <c r="DW8195" s="54"/>
      <c r="DX8195" s="54"/>
      <c r="DY8195" s="54"/>
      <c r="DZ8195" s="54"/>
      <c r="EA8195" s="54"/>
      <c r="EB8195" s="54"/>
      <c r="EC8195" s="54"/>
      <c r="ED8195" s="54"/>
      <c r="EE8195" s="54"/>
      <c r="EF8195" s="54"/>
      <c r="EG8195" s="54"/>
      <c r="EH8195" s="54"/>
      <c r="EI8195" s="54"/>
      <c r="EJ8195" s="54"/>
      <c r="EK8195" s="54"/>
      <c r="EL8195" s="54"/>
      <c r="EM8195" s="54"/>
      <c r="EN8195" s="54"/>
      <c r="EO8195" s="54"/>
      <c r="EP8195" s="54"/>
      <c r="EQ8195" s="54"/>
      <c r="ER8195" s="54"/>
      <c r="ES8195" s="54"/>
      <c r="ET8195" s="54"/>
      <c r="EU8195" s="54"/>
      <c r="EV8195" s="54"/>
      <c r="EW8195" s="54"/>
      <c r="EX8195" s="54"/>
      <c r="EY8195" s="54"/>
      <c r="EZ8195" s="54"/>
      <c r="FA8195" s="54"/>
      <c r="FB8195" s="54"/>
      <c r="FC8195" s="54"/>
      <c r="FD8195" s="54"/>
      <c r="FE8195" s="54"/>
      <c r="FF8195" s="54"/>
      <c r="FG8195" s="54"/>
      <c r="FH8195" s="54"/>
      <c r="FI8195" s="54"/>
      <c r="FJ8195" s="54"/>
      <c r="FK8195" s="54"/>
      <c r="FL8195" s="54"/>
      <c r="FM8195" s="54"/>
      <c r="FN8195" s="54"/>
      <c r="FO8195" s="54"/>
      <c r="FP8195" s="54"/>
      <c r="FQ8195" s="54"/>
      <c r="FR8195" s="54"/>
      <c r="FS8195" s="54"/>
      <c r="FT8195" s="54"/>
      <c r="FU8195" s="54"/>
      <c r="FV8195" s="54"/>
      <c r="FW8195" s="54"/>
      <c r="FX8195" s="54"/>
      <c r="FY8195" s="54"/>
      <c r="FZ8195" s="54"/>
      <c r="GA8195" s="54"/>
      <c r="GB8195" s="54"/>
      <c r="GC8195" s="54"/>
      <c r="GD8195" s="54"/>
      <c r="GE8195" s="54"/>
      <c r="GF8195" s="54"/>
      <c r="GG8195" s="54"/>
      <c r="GH8195" s="54"/>
      <c r="GI8195" s="54"/>
      <c r="GJ8195" s="54"/>
      <c r="GK8195" s="54"/>
      <c r="GL8195" s="54"/>
      <c r="GM8195" s="54"/>
      <c r="GN8195" s="54"/>
      <c r="GO8195" s="54"/>
      <c r="GP8195" s="54"/>
      <c r="GQ8195" s="54"/>
      <c r="GR8195" s="54"/>
      <c r="GS8195" s="54"/>
      <c r="GT8195" s="54"/>
      <c r="GU8195" s="54"/>
      <c r="GV8195" s="54"/>
      <c r="GW8195" s="54"/>
      <c r="GX8195" s="54"/>
      <c r="GY8195" s="54"/>
      <c r="GZ8195" s="54"/>
      <c r="HA8195" s="54"/>
      <c r="HB8195" s="54"/>
      <c r="HC8195" s="54"/>
      <c r="HD8195" s="54"/>
      <c r="HE8195" s="54"/>
      <c r="HF8195" s="54"/>
      <c r="HG8195" s="54"/>
      <c r="HH8195" s="54"/>
      <c r="HI8195" s="54"/>
      <c r="HJ8195" s="54"/>
      <c r="HK8195" s="54"/>
      <c r="HL8195" s="54"/>
      <c r="HM8195" s="54"/>
      <c r="HN8195" s="54"/>
      <c r="HO8195" s="54"/>
      <c r="HP8195" s="54"/>
      <c r="HQ8195" s="54"/>
      <c r="HR8195" s="54"/>
      <c r="HS8195" s="54"/>
      <c r="HT8195" s="54"/>
      <c r="HU8195" s="54"/>
      <c r="HV8195" s="54"/>
      <c r="HW8195" s="54"/>
      <c r="HX8195" s="54"/>
      <c r="HY8195" s="54"/>
      <c r="HZ8195" s="54"/>
      <c r="IA8195" s="54"/>
      <c r="IB8195" s="54"/>
      <c r="IC8195" s="54"/>
      <c r="ID8195" s="54"/>
      <c r="IE8195" s="54"/>
      <c r="IF8195" s="54"/>
      <c r="IG8195" s="54"/>
      <c r="IH8195" s="54"/>
      <c r="II8195" s="54"/>
      <c r="IJ8195" s="54"/>
      <c r="IK8195" s="54"/>
      <c r="IL8195" s="54"/>
      <c r="IM8195" s="54"/>
      <c r="IN8195" s="54"/>
      <c r="IO8195" s="54"/>
      <c r="IP8195" s="54"/>
      <c r="IQ8195" s="54"/>
      <c r="IR8195" s="54"/>
      <c r="IS8195" s="54"/>
      <c r="IT8195" s="54"/>
      <c r="IU8195" s="54"/>
      <c r="IV8195" s="54"/>
    </row>
    <row r="8196" spans="2:256" ht="13.5">
      <c r="B8196" s="37"/>
      <c r="C8196" s="37"/>
      <c r="D8196" s="37"/>
      <c r="E8196" s="37"/>
      <c r="F8196" s="37"/>
      <c r="G8196" s="37"/>
      <c r="O8196" s="54"/>
      <c r="P8196" s="54"/>
      <c r="Q8196" s="54"/>
      <c r="R8196" s="54"/>
      <c r="S8196" s="54"/>
      <c r="T8196" s="54"/>
      <c r="U8196" s="54"/>
      <c r="V8196" s="54"/>
      <c r="W8196" s="54"/>
      <c r="X8196" s="54"/>
      <c r="Y8196" s="54"/>
      <c r="Z8196" s="54"/>
      <c r="AA8196" s="54"/>
      <c r="AB8196" s="54"/>
      <c r="AC8196" s="54"/>
      <c r="AD8196" s="54"/>
      <c r="AE8196" s="54"/>
      <c r="AF8196" s="54"/>
      <c r="AG8196" s="54"/>
      <c r="AH8196" s="54"/>
      <c r="AI8196" s="54"/>
      <c r="AJ8196" s="54"/>
      <c r="AK8196" s="54"/>
      <c r="AL8196" s="54"/>
      <c r="AM8196" s="54"/>
      <c r="AN8196" s="54"/>
      <c r="AO8196" s="54"/>
      <c r="AP8196" s="54"/>
      <c r="AQ8196" s="54"/>
      <c r="AR8196" s="54"/>
      <c r="AS8196" s="54"/>
      <c r="AT8196" s="54"/>
      <c r="AU8196" s="54"/>
      <c r="AV8196" s="54"/>
      <c r="AW8196" s="54"/>
      <c r="AX8196" s="54"/>
      <c r="AY8196" s="54"/>
      <c r="AZ8196" s="54"/>
      <c r="BA8196" s="54"/>
      <c r="BB8196" s="54"/>
      <c r="BC8196" s="54"/>
      <c r="BD8196" s="54"/>
      <c r="BE8196" s="54"/>
      <c r="BF8196" s="54"/>
      <c r="BG8196" s="54"/>
      <c r="BH8196" s="54"/>
      <c r="BI8196" s="54"/>
      <c r="BJ8196" s="54"/>
      <c r="BK8196" s="54"/>
      <c r="BL8196" s="54"/>
      <c r="BM8196" s="54"/>
      <c r="BN8196" s="54"/>
      <c r="BO8196" s="54"/>
      <c r="BP8196" s="54"/>
      <c r="BQ8196" s="54"/>
      <c r="BR8196" s="54"/>
      <c r="BS8196" s="54"/>
      <c r="BT8196" s="54"/>
      <c r="BU8196" s="54"/>
      <c r="BV8196" s="54"/>
      <c r="BW8196" s="54"/>
      <c r="BX8196" s="54"/>
      <c r="BY8196" s="54"/>
      <c r="BZ8196" s="54"/>
      <c r="CA8196" s="54"/>
      <c r="CB8196" s="54"/>
      <c r="CC8196" s="54"/>
      <c r="CD8196" s="54"/>
      <c r="CE8196" s="54"/>
      <c r="CF8196" s="54"/>
      <c r="CG8196" s="54"/>
      <c r="CH8196" s="54"/>
      <c r="CI8196" s="54"/>
      <c r="CJ8196" s="54"/>
      <c r="CK8196" s="54"/>
      <c r="CL8196" s="54"/>
      <c r="CM8196" s="54"/>
      <c r="CN8196" s="54"/>
      <c r="CO8196" s="54"/>
      <c r="CP8196" s="54"/>
      <c r="CQ8196" s="54"/>
      <c r="CR8196" s="54"/>
      <c r="CS8196" s="54"/>
      <c r="CT8196" s="54"/>
      <c r="CU8196" s="54"/>
      <c r="CV8196" s="54"/>
      <c r="CW8196" s="54"/>
      <c r="CX8196" s="54"/>
      <c r="CY8196" s="54"/>
      <c r="CZ8196" s="54"/>
      <c r="DA8196" s="54"/>
      <c r="DB8196" s="54"/>
      <c r="DC8196" s="54"/>
      <c r="DD8196" s="54"/>
      <c r="DE8196" s="54"/>
      <c r="DF8196" s="54"/>
      <c r="DG8196" s="54"/>
      <c r="DH8196" s="54"/>
      <c r="DI8196" s="54"/>
      <c r="DJ8196" s="54"/>
      <c r="DK8196" s="54"/>
      <c r="DL8196" s="54"/>
      <c r="DM8196" s="54"/>
      <c r="DN8196" s="54"/>
      <c r="DO8196" s="54"/>
      <c r="DP8196" s="54"/>
      <c r="DQ8196" s="54"/>
      <c r="DR8196" s="54"/>
      <c r="DS8196" s="54"/>
      <c r="DT8196" s="54"/>
      <c r="DU8196" s="54"/>
      <c r="DV8196" s="54"/>
      <c r="DW8196" s="54"/>
      <c r="DX8196" s="54"/>
      <c r="DY8196" s="54"/>
      <c r="DZ8196" s="54"/>
      <c r="EA8196" s="54"/>
      <c r="EB8196" s="54"/>
      <c r="EC8196" s="54"/>
      <c r="ED8196" s="54"/>
      <c r="EE8196" s="54"/>
      <c r="EF8196" s="54"/>
      <c r="EG8196" s="54"/>
      <c r="EH8196" s="54"/>
      <c r="EI8196" s="54"/>
      <c r="EJ8196" s="54"/>
      <c r="EK8196" s="54"/>
      <c r="EL8196" s="54"/>
      <c r="EM8196" s="54"/>
      <c r="EN8196" s="54"/>
      <c r="EO8196" s="54"/>
      <c r="EP8196" s="54"/>
      <c r="EQ8196" s="54"/>
      <c r="ER8196" s="54"/>
      <c r="ES8196" s="54"/>
      <c r="ET8196" s="54"/>
      <c r="EU8196" s="54"/>
      <c r="EV8196" s="54"/>
      <c r="EW8196" s="54"/>
      <c r="EX8196" s="54"/>
      <c r="EY8196" s="54"/>
      <c r="EZ8196" s="54"/>
      <c r="FA8196" s="54"/>
      <c r="FB8196" s="54"/>
      <c r="FC8196" s="54"/>
      <c r="FD8196" s="54"/>
      <c r="FE8196" s="54"/>
      <c r="FF8196" s="54"/>
      <c r="FG8196" s="54"/>
      <c r="FH8196" s="54"/>
      <c r="FI8196" s="54"/>
      <c r="FJ8196" s="54"/>
      <c r="FK8196" s="54"/>
      <c r="FL8196" s="54"/>
      <c r="FM8196" s="54"/>
      <c r="FN8196" s="54"/>
      <c r="FO8196" s="54"/>
      <c r="FP8196" s="54"/>
      <c r="FQ8196" s="54"/>
      <c r="FR8196" s="54"/>
      <c r="FS8196" s="54"/>
      <c r="FT8196" s="54"/>
      <c r="FU8196" s="54"/>
      <c r="FV8196" s="54"/>
      <c r="FW8196" s="54"/>
      <c r="FX8196" s="54"/>
      <c r="FY8196" s="54"/>
      <c r="FZ8196" s="54"/>
      <c r="GA8196" s="54"/>
      <c r="GB8196" s="54"/>
      <c r="GC8196" s="54"/>
      <c r="GD8196" s="54"/>
      <c r="GE8196" s="54"/>
      <c r="GF8196" s="54"/>
      <c r="GG8196" s="54"/>
      <c r="GH8196" s="54"/>
      <c r="GI8196" s="54"/>
      <c r="GJ8196" s="54"/>
      <c r="GK8196" s="54"/>
      <c r="GL8196" s="54"/>
      <c r="GM8196" s="54"/>
      <c r="GN8196" s="54"/>
      <c r="GO8196" s="54"/>
      <c r="GP8196" s="54"/>
      <c r="GQ8196" s="54"/>
      <c r="GR8196" s="54"/>
      <c r="GS8196" s="54"/>
      <c r="GT8196" s="54"/>
      <c r="GU8196" s="54"/>
      <c r="GV8196" s="54"/>
      <c r="GW8196" s="54"/>
      <c r="GX8196" s="54"/>
      <c r="GY8196" s="54"/>
      <c r="GZ8196" s="54"/>
      <c r="HA8196" s="54"/>
      <c r="HB8196" s="54"/>
      <c r="HC8196" s="54"/>
      <c r="HD8196" s="54"/>
      <c r="HE8196" s="54"/>
      <c r="HF8196" s="54"/>
      <c r="HG8196" s="54"/>
      <c r="HH8196" s="54"/>
      <c r="HI8196" s="54"/>
      <c r="HJ8196" s="54"/>
      <c r="HK8196" s="54"/>
      <c r="HL8196" s="54"/>
      <c r="HM8196" s="54"/>
      <c r="HN8196" s="54"/>
      <c r="HO8196" s="54"/>
      <c r="HP8196" s="54"/>
      <c r="HQ8196" s="54"/>
      <c r="HR8196" s="54"/>
      <c r="HS8196" s="54"/>
      <c r="HT8196" s="54"/>
      <c r="HU8196" s="54"/>
      <c r="HV8196" s="54"/>
      <c r="HW8196" s="54"/>
      <c r="HX8196" s="54"/>
      <c r="HY8196" s="54"/>
      <c r="HZ8196" s="54"/>
      <c r="IA8196" s="54"/>
      <c r="IB8196" s="54"/>
      <c r="IC8196" s="54"/>
      <c r="ID8196" s="54"/>
      <c r="IE8196" s="54"/>
      <c r="IF8196" s="54"/>
      <c r="IG8196" s="54"/>
      <c r="IH8196" s="54"/>
      <c r="II8196" s="54"/>
      <c r="IJ8196" s="54"/>
      <c r="IK8196" s="54"/>
      <c r="IL8196" s="54"/>
      <c r="IM8196" s="54"/>
      <c r="IN8196" s="54"/>
      <c r="IO8196" s="54"/>
      <c r="IP8196" s="54"/>
      <c r="IQ8196" s="54"/>
      <c r="IR8196" s="54"/>
      <c r="IS8196" s="54"/>
      <c r="IT8196" s="54"/>
      <c r="IU8196" s="54"/>
      <c r="IV8196" s="54"/>
    </row>
    <row r="8197" spans="2:256" ht="13.5">
      <c r="B8197" s="37"/>
      <c r="C8197" s="37"/>
      <c r="D8197" s="37"/>
      <c r="E8197" s="37"/>
      <c r="F8197" s="37"/>
      <c r="G8197" s="37"/>
      <c r="O8197" s="54"/>
      <c r="P8197" s="54"/>
      <c r="Q8197" s="54"/>
      <c r="R8197" s="54"/>
      <c r="S8197" s="54"/>
      <c r="T8197" s="54"/>
      <c r="U8197" s="54"/>
      <c r="V8197" s="54"/>
      <c r="W8197" s="54"/>
      <c r="X8197" s="54"/>
      <c r="Y8197" s="54"/>
      <c r="Z8197" s="54"/>
      <c r="AA8197" s="54"/>
      <c r="AB8197" s="54"/>
      <c r="AC8197" s="54"/>
      <c r="AD8197" s="54"/>
      <c r="AE8197" s="54"/>
      <c r="AF8197" s="54"/>
      <c r="AG8197" s="54"/>
      <c r="AH8197" s="54"/>
      <c r="AI8197" s="54"/>
      <c r="AJ8197" s="54"/>
      <c r="AK8197" s="54"/>
      <c r="AL8197" s="54"/>
      <c r="AM8197" s="54"/>
      <c r="AN8197" s="54"/>
      <c r="AO8197" s="54"/>
      <c r="AP8197" s="54"/>
      <c r="AQ8197" s="54"/>
      <c r="AR8197" s="54"/>
      <c r="AS8197" s="54"/>
      <c r="AT8197" s="54"/>
      <c r="AU8197" s="54"/>
      <c r="AV8197" s="54"/>
      <c r="AW8197" s="54"/>
      <c r="AX8197" s="54"/>
      <c r="AY8197" s="54"/>
      <c r="AZ8197" s="54"/>
      <c r="BA8197" s="54"/>
      <c r="BB8197" s="54"/>
      <c r="BC8197" s="54"/>
      <c r="BD8197" s="54"/>
      <c r="BE8197" s="54"/>
      <c r="BF8197" s="54"/>
      <c r="BG8197" s="54"/>
      <c r="BH8197" s="54"/>
      <c r="BI8197" s="54"/>
      <c r="BJ8197" s="54"/>
      <c r="BK8197" s="54"/>
      <c r="BL8197" s="54"/>
      <c r="BM8197" s="54"/>
      <c r="BN8197" s="54"/>
      <c r="BO8197" s="54"/>
      <c r="BP8197" s="54"/>
      <c r="BQ8197" s="54"/>
      <c r="BR8197" s="54"/>
      <c r="BS8197" s="54"/>
      <c r="BT8197" s="54"/>
      <c r="BU8197" s="54"/>
      <c r="BV8197" s="54"/>
      <c r="BW8197" s="54"/>
      <c r="BX8197" s="54"/>
      <c r="BY8197" s="54"/>
      <c r="BZ8197" s="54"/>
      <c r="CA8197" s="54"/>
      <c r="CB8197" s="54"/>
      <c r="CC8197" s="54"/>
      <c r="CD8197" s="54"/>
      <c r="CE8197" s="54"/>
      <c r="CF8197" s="54"/>
      <c r="CG8197" s="54"/>
      <c r="CH8197" s="54"/>
      <c r="CI8197" s="54"/>
      <c r="CJ8197" s="54"/>
      <c r="CK8197" s="54"/>
      <c r="CL8197" s="54"/>
      <c r="CM8197" s="54"/>
      <c r="CN8197" s="54"/>
      <c r="CO8197" s="54"/>
      <c r="CP8197" s="54"/>
      <c r="CQ8197" s="54"/>
      <c r="CR8197" s="54"/>
      <c r="CS8197" s="54"/>
      <c r="CT8197" s="54"/>
      <c r="CU8197" s="54"/>
      <c r="CV8197" s="54"/>
      <c r="CW8197" s="54"/>
      <c r="CX8197" s="54"/>
      <c r="CY8197" s="54"/>
      <c r="CZ8197" s="54"/>
      <c r="DA8197" s="54"/>
      <c r="DB8197" s="54"/>
      <c r="DC8197" s="54"/>
      <c r="DD8197" s="54"/>
      <c r="DE8197" s="54"/>
      <c r="DF8197" s="54"/>
      <c r="DG8197" s="54"/>
      <c r="DH8197" s="54"/>
      <c r="DI8197" s="54"/>
      <c r="DJ8197" s="54"/>
      <c r="DK8197" s="54"/>
      <c r="DL8197" s="54"/>
      <c r="DM8197" s="54"/>
      <c r="DN8197" s="54"/>
      <c r="DO8197" s="54"/>
      <c r="DP8197" s="54"/>
      <c r="DQ8197" s="54"/>
      <c r="DR8197" s="54"/>
      <c r="DS8197" s="54"/>
      <c r="DT8197" s="54"/>
      <c r="DU8197" s="54"/>
      <c r="DV8197" s="54"/>
      <c r="DW8197" s="54"/>
      <c r="DX8197" s="54"/>
      <c r="DY8197" s="54"/>
      <c r="DZ8197" s="54"/>
      <c r="EA8197" s="54"/>
      <c r="EB8197" s="54"/>
      <c r="EC8197" s="54"/>
      <c r="ED8197" s="54"/>
      <c r="EE8197" s="54"/>
      <c r="EF8197" s="54"/>
      <c r="EG8197" s="54"/>
      <c r="EH8197" s="54"/>
      <c r="EI8197" s="54"/>
      <c r="EJ8197" s="54"/>
      <c r="EK8197" s="54"/>
      <c r="EL8197" s="54"/>
      <c r="EM8197" s="54"/>
      <c r="EN8197" s="54"/>
      <c r="EO8197" s="54"/>
      <c r="EP8197" s="54"/>
      <c r="EQ8197" s="54"/>
      <c r="ER8197" s="54"/>
      <c r="ES8197" s="54"/>
      <c r="ET8197" s="54"/>
      <c r="EU8197" s="54"/>
      <c r="EV8197" s="54"/>
      <c r="EW8197" s="54"/>
      <c r="EX8197" s="54"/>
      <c r="EY8197" s="54"/>
      <c r="EZ8197" s="54"/>
      <c r="FA8197" s="54"/>
      <c r="FB8197" s="54"/>
      <c r="FC8197" s="54"/>
      <c r="FD8197" s="54"/>
      <c r="FE8197" s="54"/>
      <c r="FF8197" s="54"/>
      <c r="FG8197" s="54"/>
      <c r="FH8197" s="54"/>
      <c r="FI8197" s="54"/>
      <c r="FJ8197" s="54"/>
      <c r="FK8197" s="54"/>
      <c r="FL8197" s="54"/>
      <c r="FM8197" s="54"/>
      <c r="FN8197" s="54"/>
      <c r="FO8197" s="54"/>
      <c r="FP8197" s="54"/>
      <c r="FQ8197" s="54"/>
      <c r="FR8197" s="54"/>
      <c r="FS8197" s="54"/>
      <c r="FT8197" s="54"/>
      <c r="FU8197" s="54"/>
      <c r="FV8197" s="54"/>
      <c r="FW8197" s="54"/>
      <c r="FX8197" s="54"/>
      <c r="FY8197" s="54"/>
      <c r="FZ8197" s="54"/>
      <c r="GA8197" s="54"/>
      <c r="GB8197" s="54"/>
      <c r="GC8197" s="54"/>
      <c r="GD8197" s="54"/>
      <c r="GE8197" s="54"/>
      <c r="GF8197" s="54"/>
      <c r="GG8197" s="54"/>
      <c r="GH8197" s="54"/>
      <c r="GI8197" s="54"/>
      <c r="GJ8197" s="54"/>
      <c r="GK8197" s="54"/>
      <c r="GL8197" s="54"/>
      <c r="GM8197" s="54"/>
      <c r="GN8197" s="54"/>
      <c r="GO8197" s="54"/>
      <c r="GP8197" s="54"/>
      <c r="GQ8197" s="54"/>
      <c r="GR8197" s="54"/>
      <c r="GS8197" s="54"/>
      <c r="GT8197" s="54"/>
      <c r="GU8197" s="54"/>
      <c r="GV8197" s="54"/>
      <c r="GW8197" s="54"/>
      <c r="GX8197" s="54"/>
      <c r="GY8197" s="54"/>
      <c r="GZ8197" s="54"/>
      <c r="HA8197" s="54"/>
      <c r="HB8197" s="54"/>
      <c r="HC8197" s="54"/>
      <c r="HD8197" s="54"/>
      <c r="HE8197" s="54"/>
      <c r="HF8197" s="54"/>
      <c r="HG8197" s="54"/>
      <c r="HH8197" s="54"/>
      <c r="HI8197" s="54"/>
      <c r="HJ8197" s="54"/>
      <c r="HK8197" s="54"/>
      <c r="HL8197" s="54"/>
      <c r="HM8197" s="54"/>
      <c r="HN8197" s="54"/>
      <c r="HO8197" s="54"/>
      <c r="HP8197" s="54"/>
      <c r="HQ8197" s="54"/>
      <c r="HR8197" s="54"/>
      <c r="HS8197" s="54"/>
      <c r="HT8197" s="54"/>
      <c r="HU8197" s="54"/>
      <c r="HV8197" s="54"/>
      <c r="HW8197" s="54"/>
      <c r="HX8197" s="54"/>
      <c r="HY8197" s="54"/>
      <c r="HZ8197" s="54"/>
      <c r="IA8197" s="54"/>
      <c r="IB8197" s="54"/>
      <c r="IC8197" s="54"/>
      <c r="ID8197" s="54"/>
      <c r="IE8197" s="54"/>
      <c r="IF8197" s="54"/>
      <c r="IG8197" s="54"/>
      <c r="IH8197" s="54"/>
      <c r="II8197" s="54"/>
      <c r="IJ8197" s="54"/>
      <c r="IK8197" s="54"/>
      <c r="IL8197" s="54"/>
      <c r="IM8197" s="54"/>
      <c r="IN8197" s="54"/>
      <c r="IO8197" s="54"/>
      <c r="IP8197" s="54"/>
      <c r="IQ8197" s="54"/>
      <c r="IR8197" s="54"/>
      <c r="IS8197" s="54"/>
      <c r="IT8197" s="54"/>
      <c r="IU8197" s="54"/>
      <c r="IV8197" s="54"/>
    </row>
    <row r="8198" spans="2:256" ht="13.5">
      <c r="B8198" s="37"/>
      <c r="C8198" s="37"/>
      <c r="D8198" s="37"/>
      <c r="E8198" s="37"/>
      <c r="F8198" s="37"/>
      <c r="G8198" s="37"/>
      <c r="O8198" s="54"/>
      <c r="P8198" s="54"/>
      <c r="Q8198" s="54"/>
      <c r="R8198" s="54"/>
      <c r="S8198" s="54"/>
      <c r="T8198" s="54"/>
      <c r="U8198" s="54"/>
      <c r="V8198" s="54"/>
      <c r="W8198" s="54"/>
      <c r="X8198" s="54"/>
      <c r="Y8198" s="54"/>
      <c r="Z8198" s="54"/>
      <c r="AA8198" s="54"/>
      <c r="AB8198" s="54"/>
      <c r="AC8198" s="54"/>
      <c r="AD8198" s="54"/>
      <c r="AE8198" s="54"/>
      <c r="AF8198" s="54"/>
      <c r="AG8198" s="54"/>
      <c r="AH8198" s="54"/>
      <c r="AI8198" s="54"/>
      <c r="AJ8198" s="54"/>
      <c r="AK8198" s="54"/>
      <c r="AL8198" s="54"/>
      <c r="AM8198" s="54"/>
      <c r="AN8198" s="54"/>
      <c r="AO8198" s="54"/>
      <c r="AP8198" s="54"/>
      <c r="AQ8198" s="54"/>
      <c r="AR8198" s="54"/>
      <c r="AS8198" s="54"/>
      <c r="AT8198" s="54"/>
      <c r="AU8198" s="54"/>
      <c r="AV8198" s="54"/>
      <c r="AW8198" s="54"/>
      <c r="AX8198" s="54"/>
      <c r="AY8198" s="54"/>
      <c r="AZ8198" s="54"/>
      <c r="BA8198" s="54"/>
      <c r="BB8198" s="54"/>
      <c r="BC8198" s="54"/>
      <c r="BD8198" s="54"/>
      <c r="BE8198" s="54"/>
      <c r="BF8198" s="54"/>
      <c r="BG8198" s="54"/>
      <c r="BH8198" s="54"/>
      <c r="BI8198" s="54"/>
      <c r="BJ8198" s="54"/>
      <c r="BK8198" s="54"/>
      <c r="BL8198" s="54"/>
      <c r="BM8198" s="54"/>
      <c r="BN8198" s="54"/>
      <c r="BO8198" s="54"/>
      <c r="BP8198" s="54"/>
      <c r="BQ8198" s="54"/>
      <c r="BR8198" s="54"/>
      <c r="BS8198" s="54"/>
      <c r="BT8198" s="54"/>
      <c r="BU8198" s="54"/>
      <c r="BV8198" s="54"/>
      <c r="BW8198" s="54"/>
      <c r="BX8198" s="54"/>
      <c r="BY8198" s="54"/>
      <c r="BZ8198" s="54"/>
      <c r="CA8198" s="54"/>
      <c r="CB8198" s="54"/>
      <c r="CC8198" s="54"/>
      <c r="CD8198" s="54"/>
      <c r="CE8198" s="54"/>
      <c r="CF8198" s="54"/>
      <c r="CG8198" s="54"/>
      <c r="CH8198" s="54"/>
      <c r="CI8198" s="54"/>
      <c r="CJ8198" s="54"/>
      <c r="CK8198" s="54"/>
      <c r="CL8198" s="54"/>
      <c r="CM8198" s="54"/>
      <c r="CN8198" s="54"/>
      <c r="CO8198" s="54"/>
      <c r="CP8198" s="54"/>
      <c r="CQ8198" s="54"/>
      <c r="CR8198" s="54"/>
      <c r="CS8198" s="54"/>
      <c r="CT8198" s="54"/>
      <c r="CU8198" s="54"/>
      <c r="CV8198" s="54"/>
      <c r="CW8198" s="54"/>
      <c r="CX8198" s="54"/>
      <c r="CY8198" s="54"/>
      <c r="CZ8198" s="54"/>
      <c r="DA8198" s="54"/>
      <c r="DB8198" s="54"/>
      <c r="DC8198" s="54"/>
      <c r="DD8198" s="54"/>
      <c r="DE8198" s="54"/>
      <c r="DF8198" s="54"/>
      <c r="DG8198" s="54"/>
      <c r="DH8198" s="54"/>
      <c r="DI8198" s="54"/>
      <c r="DJ8198" s="54"/>
      <c r="DK8198" s="54"/>
      <c r="DL8198" s="54"/>
      <c r="DM8198" s="54"/>
      <c r="DN8198" s="54"/>
      <c r="DO8198" s="54"/>
      <c r="DP8198" s="54"/>
      <c r="DQ8198" s="54"/>
      <c r="DR8198" s="54"/>
      <c r="DS8198" s="54"/>
      <c r="DT8198" s="54"/>
      <c r="DU8198" s="54"/>
      <c r="DV8198" s="54"/>
      <c r="DW8198" s="54"/>
      <c r="DX8198" s="54"/>
      <c r="DY8198" s="54"/>
      <c r="DZ8198" s="54"/>
      <c r="EA8198" s="54"/>
      <c r="EB8198" s="54"/>
      <c r="EC8198" s="54"/>
      <c r="ED8198" s="54"/>
      <c r="EE8198" s="54"/>
      <c r="EF8198" s="54"/>
      <c r="EG8198" s="54"/>
      <c r="EH8198" s="54"/>
      <c r="EI8198" s="54"/>
      <c r="EJ8198" s="54"/>
      <c r="EK8198" s="54"/>
      <c r="EL8198" s="54"/>
      <c r="EM8198" s="54"/>
      <c r="EN8198" s="54"/>
      <c r="EO8198" s="54"/>
      <c r="EP8198" s="54"/>
      <c r="EQ8198" s="54"/>
      <c r="ER8198" s="54"/>
      <c r="ES8198" s="54"/>
      <c r="ET8198" s="54"/>
      <c r="EU8198" s="54"/>
      <c r="EV8198" s="54"/>
      <c r="EW8198" s="54"/>
      <c r="EX8198" s="54"/>
      <c r="EY8198" s="54"/>
      <c r="EZ8198" s="54"/>
      <c r="FA8198" s="54"/>
      <c r="FB8198" s="54"/>
      <c r="FC8198" s="54"/>
      <c r="FD8198" s="54"/>
      <c r="FE8198" s="54"/>
      <c r="FF8198" s="54"/>
      <c r="FG8198" s="54"/>
      <c r="FH8198" s="54"/>
      <c r="FI8198" s="54"/>
      <c r="FJ8198" s="54"/>
      <c r="FK8198" s="54"/>
      <c r="FL8198" s="54"/>
      <c r="FM8198" s="54"/>
      <c r="FN8198" s="54"/>
      <c r="FO8198" s="54"/>
      <c r="FP8198" s="54"/>
      <c r="FQ8198" s="54"/>
      <c r="FR8198" s="54"/>
      <c r="FS8198" s="54"/>
      <c r="FT8198" s="54"/>
      <c r="FU8198" s="54"/>
      <c r="FV8198" s="54"/>
      <c r="FW8198" s="54"/>
      <c r="FX8198" s="54"/>
      <c r="FY8198" s="54"/>
      <c r="FZ8198" s="54"/>
      <c r="GA8198" s="54"/>
      <c r="GB8198" s="54"/>
      <c r="GC8198" s="54"/>
      <c r="GD8198" s="54"/>
      <c r="GE8198" s="54"/>
      <c r="GF8198" s="54"/>
      <c r="GG8198" s="54"/>
      <c r="GH8198" s="54"/>
      <c r="GI8198" s="54"/>
      <c r="GJ8198" s="54"/>
      <c r="GK8198" s="54"/>
      <c r="GL8198" s="54"/>
      <c r="GM8198" s="54"/>
      <c r="GN8198" s="54"/>
      <c r="GO8198" s="54"/>
      <c r="GP8198" s="54"/>
      <c r="GQ8198" s="54"/>
      <c r="GR8198" s="54"/>
      <c r="GS8198" s="54"/>
      <c r="GT8198" s="54"/>
      <c r="GU8198" s="54"/>
      <c r="GV8198" s="54"/>
      <c r="GW8198" s="54"/>
      <c r="GX8198" s="54"/>
      <c r="GY8198" s="54"/>
      <c r="GZ8198" s="54"/>
      <c r="HA8198" s="54"/>
      <c r="HB8198" s="54"/>
      <c r="HC8198" s="54"/>
      <c r="HD8198" s="54"/>
      <c r="HE8198" s="54"/>
      <c r="HF8198" s="54"/>
      <c r="HG8198" s="54"/>
      <c r="HH8198" s="54"/>
      <c r="HI8198" s="54"/>
      <c r="HJ8198" s="54"/>
      <c r="HK8198" s="54"/>
      <c r="HL8198" s="54"/>
      <c r="HM8198" s="54"/>
      <c r="HN8198" s="54"/>
      <c r="HO8198" s="54"/>
      <c r="HP8198" s="54"/>
      <c r="HQ8198" s="54"/>
      <c r="HR8198" s="54"/>
      <c r="HS8198" s="54"/>
      <c r="HT8198" s="54"/>
      <c r="HU8198" s="54"/>
      <c r="HV8198" s="54"/>
      <c r="HW8198" s="54"/>
      <c r="HX8198" s="54"/>
      <c r="HY8198" s="54"/>
      <c r="HZ8198" s="54"/>
      <c r="IA8198" s="54"/>
      <c r="IB8198" s="54"/>
      <c r="IC8198" s="54"/>
      <c r="ID8198" s="54"/>
      <c r="IE8198" s="54"/>
      <c r="IF8198" s="54"/>
      <c r="IG8198" s="54"/>
      <c r="IH8198" s="54"/>
      <c r="II8198" s="54"/>
      <c r="IJ8198" s="54"/>
      <c r="IK8198" s="54"/>
      <c r="IL8198" s="54"/>
      <c r="IM8198" s="54"/>
      <c r="IN8198" s="54"/>
      <c r="IO8198" s="54"/>
      <c r="IP8198" s="54"/>
      <c r="IQ8198" s="54"/>
      <c r="IR8198" s="54"/>
      <c r="IS8198" s="54"/>
      <c r="IT8198" s="54"/>
      <c r="IU8198" s="54"/>
      <c r="IV8198" s="54"/>
    </row>
    <row r="8199" spans="2:256" ht="13.5">
      <c r="B8199" s="37"/>
      <c r="C8199" s="37"/>
      <c r="D8199" s="37"/>
      <c r="E8199" s="37"/>
      <c r="F8199" s="37"/>
      <c r="G8199" s="37"/>
      <c r="O8199" s="54"/>
      <c r="P8199" s="54"/>
      <c r="Q8199" s="54"/>
      <c r="R8199" s="54"/>
      <c r="S8199" s="54"/>
      <c r="T8199" s="54"/>
      <c r="U8199" s="54"/>
      <c r="V8199" s="54"/>
      <c r="W8199" s="54"/>
      <c r="X8199" s="54"/>
      <c r="Y8199" s="54"/>
      <c r="Z8199" s="54"/>
      <c r="AA8199" s="54"/>
      <c r="AB8199" s="54"/>
      <c r="AC8199" s="54"/>
      <c r="AD8199" s="54"/>
      <c r="AE8199" s="54"/>
      <c r="AF8199" s="54"/>
      <c r="AG8199" s="54"/>
      <c r="AH8199" s="54"/>
      <c r="AI8199" s="54"/>
      <c r="AJ8199" s="54"/>
      <c r="AK8199" s="54"/>
      <c r="AL8199" s="54"/>
      <c r="AM8199" s="54"/>
      <c r="AN8199" s="54"/>
      <c r="AO8199" s="54"/>
      <c r="AP8199" s="54"/>
      <c r="AQ8199" s="54"/>
      <c r="AR8199" s="54"/>
      <c r="AS8199" s="54"/>
      <c r="AT8199" s="54"/>
      <c r="AU8199" s="54"/>
      <c r="AV8199" s="54"/>
      <c r="AW8199" s="54"/>
      <c r="AX8199" s="54"/>
      <c r="AY8199" s="54"/>
      <c r="AZ8199" s="54"/>
      <c r="BA8199" s="54"/>
      <c r="BB8199" s="54"/>
      <c r="BC8199" s="54"/>
      <c r="BD8199" s="54"/>
      <c r="BE8199" s="54"/>
      <c r="BF8199" s="54"/>
      <c r="BG8199" s="54"/>
      <c r="BH8199" s="54"/>
      <c r="BI8199" s="54"/>
      <c r="BJ8199" s="54"/>
      <c r="BK8199" s="54"/>
      <c r="BL8199" s="54"/>
      <c r="BM8199" s="54"/>
      <c r="BN8199" s="54"/>
      <c r="BO8199" s="54"/>
      <c r="BP8199" s="54"/>
      <c r="BQ8199" s="54"/>
      <c r="BR8199" s="54"/>
      <c r="BS8199" s="54"/>
      <c r="BT8199" s="54"/>
      <c r="BU8199" s="54"/>
      <c r="BV8199" s="54"/>
      <c r="BW8199" s="54"/>
      <c r="BX8199" s="54"/>
      <c r="BY8199" s="54"/>
      <c r="BZ8199" s="54"/>
      <c r="CA8199" s="54"/>
      <c r="CB8199" s="54"/>
      <c r="CC8199" s="54"/>
      <c r="CD8199" s="54"/>
      <c r="CE8199" s="54"/>
      <c r="CF8199" s="54"/>
      <c r="CG8199" s="54"/>
      <c r="CH8199" s="54"/>
      <c r="CI8199" s="54"/>
      <c r="CJ8199" s="54"/>
      <c r="CK8199" s="54"/>
      <c r="CL8199" s="54"/>
      <c r="CM8199" s="54"/>
      <c r="CN8199" s="54"/>
      <c r="CO8199" s="54"/>
      <c r="CP8199" s="54"/>
      <c r="CQ8199" s="54"/>
      <c r="CR8199" s="54"/>
      <c r="CS8199" s="54"/>
      <c r="CT8199" s="54"/>
      <c r="CU8199" s="54"/>
      <c r="CV8199" s="54"/>
      <c r="CW8199" s="54"/>
      <c r="CX8199" s="54"/>
      <c r="CY8199" s="54"/>
      <c r="CZ8199" s="54"/>
      <c r="DA8199" s="54"/>
      <c r="DB8199" s="54"/>
      <c r="DC8199" s="54"/>
      <c r="DD8199" s="54"/>
      <c r="DE8199" s="54"/>
      <c r="DF8199" s="54"/>
      <c r="DG8199" s="54"/>
      <c r="DH8199" s="54"/>
      <c r="DI8199" s="54"/>
      <c r="DJ8199" s="54"/>
      <c r="DK8199" s="54"/>
      <c r="DL8199" s="54"/>
      <c r="DM8199" s="54"/>
      <c r="DN8199" s="54"/>
      <c r="DO8199" s="54"/>
      <c r="DP8199" s="54"/>
      <c r="DQ8199" s="54"/>
      <c r="DR8199" s="54"/>
      <c r="DS8199" s="54"/>
      <c r="DT8199" s="54"/>
      <c r="DU8199" s="54"/>
      <c r="DV8199" s="54"/>
      <c r="DW8199" s="54"/>
      <c r="DX8199" s="54"/>
      <c r="DY8199" s="54"/>
      <c r="DZ8199" s="54"/>
      <c r="EA8199" s="54"/>
      <c r="EB8199" s="54"/>
      <c r="EC8199" s="54"/>
      <c r="ED8199" s="54"/>
      <c r="EE8199" s="54"/>
      <c r="EF8199" s="54"/>
      <c r="EG8199" s="54"/>
      <c r="EH8199" s="54"/>
      <c r="EI8199" s="54"/>
      <c r="EJ8199" s="54"/>
      <c r="EK8199" s="54"/>
      <c r="EL8199" s="54"/>
      <c r="EM8199" s="54"/>
      <c r="EN8199" s="54"/>
      <c r="EO8199" s="54"/>
      <c r="EP8199" s="54"/>
      <c r="EQ8199" s="54"/>
      <c r="ER8199" s="54"/>
      <c r="ES8199" s="54"/>
      <c r="ET8199" s="54"/>
      <c r="EU8199" s="54"/>
      <c r="EV8199" s="54"/>
      <c r="EW8199" s="54"/>
      <c r="EX8199" s="54"/>
      <c r="EY8199" s="54"/>
      <c r="EZ8199" s="54"/>
      <c r="FA8199" s="54"/>
      <c r="FB8199" s="54"/>
      <c r="FC8199" s="54"/>
      <c r="FD8199" s="54"/>
      <c r="FE8199" s="54"/>
      <c r="FF8199" s="54"/>
      <c r="FG8199" s="54"/>
      <c r="FH8199" s="54"/>
      <c r="FI8199" s="54"/>
      <c r="FJ8199" s="54"/>
      <c r="FK8199" s="54"/>
      <c r="FL8199" s="54"/>
      <c r="FM8199" s="54"/>
      <c r="FN8199" s="54"/>
      <c r="FO8199" s="54"/>
      <c r="FP8199" s="54"/>
      <c r="FQ8199" s="54"/>
      <c r="FR8199" s="54"/>
      <c r="FS8199" s="54"/>
      <c r="FT8199" s="54"/>
      <c r="FU8199" s="54"/>
      <c r="FV8199" s="54"/>
      <c r="FW8199" s="54"/>
      <c r="FX8199" s="54"/>
      <c r="FY8199" s="54"/>
      <c r="FZ8199" s="54"/>
      <c r="GA8199" s="54"/>
      <c r="GB8199" s="54"/>
      <c r="GC8199" s="54"/>
      <c r="GD8199" s="54"/>
      <c r="GE8199" s="54"/>
      <c r="GF8199" s="54"/>
      <c r="GG8199" s="54"/>
      <c r="GH8199" s="54"/>
      <c r="GI8199" s="54"/>
      <c r="GJ8199" s="54"/>
      <c r="GK8199" s="54"/>
      <c r="GL8199" s="54"/>
      <c r="GM8199" s="54"/>
      <c r="GN8199" s="54"/>
      <c r="GO8199" s="54"/>
      <c r="GP8199" s="54"/>
      <c r="GQ8199" s="54"/>
      <c r="GR8199" s="54"/>
      <c r="GS8199" s="54"/>
      <c r="GT8199" s="54"/>
      <c r="GU8199" s="54"/>
      <c r="GV8199" s="54"/>
      <c r="GW8199" s="54"/>
      <c r="GX8199" s="54"/>
      <c r="GY8199" s="54"/>
      <c r="GZ8199" s="54"/>
      <c r="HA8199" s="54"/>
      <c r="HB8199" s="54"/>
      <c r="HC8199" s="54"/>
      <c r="HD8199" s="54"/>
      <c r="HE8199" s="54"/>
      <c r="HF8199" s="54"/>
      <c r="HG8199" s="54"/>
      <c r="HH8199" s="54"/>
      <c r="HI8199" s="54"/>
      <c r="HJ8199" s="54"/>
      <c r="HK8199" s="54"/>
      <c r="HL8199" s="54"/>
      <c r="HM8199" s="54"/>
      <c r="HN8199" s="54"/>
      <c r="HO8199" s="54"/>
      <c r="HP8199" s="54"/>
      <c r="HQ8199" s="54"/>
      <c r="HR8199" s="54"/>
      <c r="HS8199" s="54"/>
      <c r="HT8199" s="54"/>
      <c r="HU8199" s="54"/>
      <c r="HV8199" s="54"/>
      <c r="HW8199" s="54"/>
      <c r="HX8199" s="54"/>
      <c r="HY8199" s="54"/>
      <c r="HZ8199" s="54"/>
      <c r="IA8199" s="54"/>
      <c r="IB8199" s="54"/>
      <c r="IC8199" s="54"/>
      <c r="ID8199" s="54"/>
      <c r="IE8199" s="54"/>
      <c r="IF8199" s="54"/>
      <c r="IG8199" s="54"/>
      <c r="IH8199" s="54"/>
      <c r="II8199" s="54"/>
      <c r="IJ8199" s="54"/>
      <c r="IK8199" s="54"/>
      <c r="IL8199" s="54"/>
      <c r="IM8199" s="54"/>
      <c r="IN8199" s="54"/>
      <c r="IO8199" s="54"/>
      <c r="IP8199" s="54"/>
      <c r="IQ8199" s="54"/>
      <c r="IR8199" s="54"/>
      <c r="IS8199" s="54"/>
      <c r="IT8199" s="54"/>
      <c r="IU8199" s="54"/>
      <c r="IV8199" s="54"/>
    </row>
    <row r="8200" spans="2:256" ht="13.5">
      <c r="B8200" s="37"/>
      <c r="C8200" s="37"/>
      <c r="D8200" s="37"/>
      <c r="E8200" s="37"/>
      <c r="F8200" s="37"/>
      <c r="G8200" s="37"/>
      <c r="O8200" s="54"/>
      <c r="P8200" s="54"/>
      <c r="Q8200" s="54"/>
      <c r="R8200" s="54"/>
      <c r="S8200" s="54"/>
      <c r="T8200" s="54"/>
      <c r="U8200" s="54"/>
      <c r="V8200" s="54"/>
      <c r="W8200" s="54"/>
      <c r="X8200" s="54"/>
      <c r="Y8200" s="54"/>
      <c r="Z8200" s="54"/>
      <c r="AA8200" s="54"/>
      <c r="AB8200" s="54"/>
      <c r="AC8200" s="54"/>
      <c r="AD8200" s="54"/>
      <c r="AE8200" s="54"/>
      <c r="AF8200" s="54"/>
      <c r="AG8200" s="54"/>
      <c r="AH8200" s="54"/>
      <c r="AI8200" s="54"/>
      <c r="AJ8200" s="54"/>
      <c r="AK8200" s="54"/>
      <c r="AL8200" s="54"/>
      <c r="AM8200" s="54"/>
      <c r="AN8200" s="54"/>
      <c r="AO8200" s="54"/>
      <c r="AP8200" s="54"/>
      <c r="AQ8200" s="54"/>
      <c r="AR8200" s="54"/>
      <c r="AS8200" s="54"/>
      <c r="AT8200" s="54"/>
      <c r="AU8200" s="54"/>
      <c r="AV8200" s="54"/>
      <c r="AW8200" s="54"/>
      <c r="AX8200" s="54"/>
      <c r="AY8200" s="54"/>
      <c r="AZ8200" s="54"/>
      <c r="BA8200" s="54"/>
      <c r="BB8200" s="54"/>
      <c r="BC8200" s="54"/>
      <c r="BD8200" s="54"/>
      <c r="BE8200" s="54"/>
      <c r="BF8200" s="54"/>
      <c r="BG8200" s="54"/>
      <c r="BH8200" s="54"/>
      <c r="BI8200" s="54"/>
      <c r="BJ8200" s="54"/>
      <c r="BK8200" s="54"/>
      <c r="BL8200" s="54"/>
      <c r="BM8200" s="54"/>
      <c r="BN8200" s="54"/>
      <c r="BO8200" s="54"/>
      <c r="BP8200" s="54"/>
      <c r="BQ8200" s="54"/>
      <c r="BR8200" s="54"/>
      <c r="BS8200" s="54"/>
      <c r="BT8200" s="54"/>
      <c r="BU8200" s="54"/>
      <c r="BV8200" s="54"/>
      <c r="BW8200" s="54"/>
      <c r="BX8200" s="54"/>
      <c r="BY8200" s="54"/>
      <c r="BZ8200" s="54"/>
      <c r="CA8200" s="54"/>
      <c r="CB8200" s="54"/>
      <c r="CC8200" s="54"/>
      <c r="CD8200" s="54"/>
      <c r="CE8200" s="54"/>
      <c r="CF8200" s="54"/>
      <c r="CG8200" s="54"/>
      <c r="CH8200" s="54"/>
      <c r="CI8200" s="54"/>
      <c r="CJ8200" s="54"/>
      <c r="CK8200" s="54"/>
      <c r="CL8200" s="54"/>
      <c r="CM8200" s="54"/>
      <c r="CN8200" s="54"/>
      <c r="CO8200" s="54"/>
      <c r="CP8200" s="54"/>
      <c r="CQ8200" s="54"/>
      <c r="CR8200" s="54"/>
      <c r="CS8200" s="54"/>
      <c r="CT8200" s="54"/>
      <c r="CU8200" s="54"/>
      <c r="CV8200" s="54"/>
      <c r="CW8200" s="54"/>
      <c r="CX8200" s="54"/>
      <c r="CY8200" s="54"/>
      <c r="CZ8200" s="54"/>
      <c r="DA8200" s="54"/>
      <c r="DB8200" s="54"/>
      <c r="DC8200" s="54"/>
      <c r="DD8200" s="54"/>
      <c r="DE8200" s="54"/>
      <c r="DF8200" s="54"/>
      <c r="DG8200" s="54"/>
      <c r="DH8200" s="54"/>
      <c r="DI8200" s="54"/>
      <c r="DJ8200" s="54"/>
      <c r="DK8200" s="54"/>
      <c r="DL8200" s="54"/>
      <c r="DM8200" s="54"/>
      <c r="DN8200" s="54"/>
      <c r="DO8200" s="54"/>
      <c r="DP8200" s="54"/>
      <c r="DQ8200" s="54"/>
      <c r="DR8200" s="54"/>
      <c r="DS8200" s="54"/>
      <c r="DT8200" s="54"/>
      <c r="DU8200" s="54"/>
      <c r="DV8200" s="54"/>
      <c r="DW8200" s="54"/>
      <c r="DX8200" s="54"/>
      <c r="DY8200" s="54"/>
      <c r="DZ8200" s="54"/>
      <c r="EA8200" s="54"/>
      <c r="EB8200" s="54"/>
      <c r="EC8200" s="54"/>
      <c r="ED8200" s="54"/>
      <c r="EE8200" s="54"/>
      <c r="EF8200" s="54"/>
      <c r="EG8200" s="54"/>
      <c r="EH8200" s="54"/>
      <c r="EI8200" s="54"/>
      <c r="EJ8200" s="54"/>
      <c r="EK8200" s="54"/>
      <c r="EL8200" s="54"/>
      <c r="EM8200" s="54"/>
      <c r="EN8200" s="54"/>
      <c r="EO8200" s="54"/>
      <c r="EP8200" s="54"/>
      <c r="EQ8200" s="54"/>
      <c r="ER8200" s="54"/>
      <c r="ES8200" s="54"/>
      <c r="ET8200" s="54"/>
      <c r="EU8200" s="54"/>
      <c r="EV8200" s="54"/>
      <c r="EW8200" s="54"/>
      <c r="EX8200" s="54"/>
      <c r="EY8200" s="54"/>
      <c r="EZ8200" s="54"/>
      <c r="FA8200" s="54"/>
      <c r="FB8200" s="54"/>
      <c r="FC8200" s="54"/>
      <c r="FD8200" s="54"/>
      <c r="FE8200" s="54"/>
      <c r="FF8200" s="54"/>
      <c r="FG8200" s="54"/>
      <c r="FH8200" s="54"/>
      <c r="FI8200" s="54"/>
      <c r="FJ8200" s="54"/>
      <c r="FK8200" s="54"/>
      <c r="FL8200" s="54"/>
      <c r="FM8200" s="54"/>
      <c r="FN8200" s="54"/>
      <c r="FO8200" s="54"/>
      <c r="FP8200" s="54"/>
      <c r="FQ8200" s="54"/>
      <c r="FR8200" s="54"/>
      <c r="FS8200" s="54"/>
      <c r="FT8200" s="54"/>
      <c r="FU8200" s="54"/>
      <c r="FV8200" s="54"/>
      <c r="FW8200" s="54"/>
      <c r="FX8200" s="54"/>
      <c r="FY8200" s="54"/>
      <c r="FZ8200" s="54"/>
      <c r="GA8200" s="54"/>
      <c r="GB8200" s="54"/>
      <c r="GC8200" s="54"/>
      <c r="GD8200" s="54"/>
      <c r="GE8200" s="54"/>
      <c r="GF8200" s="54"/>
      <c r="GG8200" s="54"/>
      <c r="GH8200" s="54"/>
      <c r="GI8200" s="54"/>
      <c r="GJ8200" s="54"/>
      <c r="GK8200" s="54"/>
      <c r="GL8200" s="54"/>
      <c r="GM8200" s="54"/>
      <c r="GN8200" s="54"/>
      <c r="GO8200" s="54"/>
      <c r="GP8200" s="54"/>
      <c r="GQ8200" s="54"/>
      <c r="GR8200" s="54"/>
      <c r="GS8200" s="54"/>
      <c r="GT8200" s="54"/>
      <c r="GU8200" s="54"/>
      <c r="GV8200" s="54"/>
      <c r="GW8200" s="54"/>
      <c r="GX8200" s="54"/>
      <c r="GY8200" s="54"/>
      <c r="GZ8200" s="54"/>
      <c r="HA8200" s="54"/>
      <c r="HB8200" s="54"/>
      <c r="HC8200" s="54"/>
      <c r="HD8200" s="54"/>
      <c r="HE8200" s="54"/>
      <c r="HF8200" s="54"/>
      <c r="HG8200" s="54"/>
      <c r="HH8200" s="54"/>
      <c r="HI8200" s="54"/>
      <c r="HJ8200" s="54"/>
      <c r="HK8200" s="54"/>
      <c r="HL8200" s="54"/>
      <c r="HM8200" s="54"/>
      <c r="HN8200" s="54"/>
      <c r="HO8200" s="54"/>
      <c r="HP8200" s="54"/>
      <c r="HQ8200" s="54"/>
      <c r="HR8200" s="54"/>
      <c r="HS8200" s="54"/>
      <c r="HT8200" s="54"/>
      <c r="HU8200" s="54"/>
      <c r="HV8200" s="54"/>
      <c r="HW8200" s="54"/>
      <c r="HX8200" s="54"/>
      <c r="HY8200" s="54"/>
      <c r="HZ8200" s="54"/>
      <c r="IA8200" s="54"/>
      <c r="IB8200" s="54"/>
      <c r="IC8200" s="54"/>
      <c r="ID8200" s="54"/>
      <c r="IE8200" s="54"/>
      <c r="IF8200" s="54"/>
      <c r="IG8200" s="54"/>
      <c r="IH8200" s="54"/>
      <c r="II8200" s="54"/>
      <c r="IJ8200" s="54"/>
      <c r="IK8200" s="54"/>
      <c r="IL8200" s="54"/>
      <c r="IM8200" s="54"/>
      <c r="IN8200" s="54"/>
      <c r="IO8200" s="54"/>
      <c r="IP8200" s="54"/>
      <c r="IQ8200" s="54"/>
      <c r="IR8200" s="54"/>
      <c r="IS8200" s="54"/>
      <c r="IT8200" s="54"/>
      <c r="IU8200" s="54"/>
      <c r="IV8200" s="54"/>
    </row>
    <row r="8201" spans="2:256" ht="13.5">
      <c r="B8201" s="37"/>
      <c r="C8201" s="37"/>
      <c r="D8201" s="37"/>
      <c r="E8201" s="37"/>
      <c r="F8201" s="37"/>
      <c r="G8201" s="37"/>
      <c r="O8201" s="54"/>
      <c r="P8201" s="54"/>
      <c r="Q8201" s="54"/>
      <c r="R8201" s="54"/>
      <c r="S8201" s="54"/>
      <c r="T8201" s="54"/>
      <c r="U8201" s="54"/>
      <c r="V8201" s="54"/>
      <c r="W8201" s="54"/>
      <c r="X8201" s="54"/>
      <c r="Y8201" s="54"/>
      <c r="Z8201" s="54"/>
      <c r="AA8201" s="54"/>
      <c r="AB8201" s="54"/>
      <c r="AC8201" s="54"/>
      <c r="AD8201" s="54"/>
      <c r="AE8201" s="54"/>
      <c r="AF8201" s="54"/>
      <c r="AG8201" s="54"/>
      <c r="AH8201" s="54"/>
      <c r="AI8201" s="54"/>
      <c r="AJ8201" s="54"/>
      <c r="AK8201" s="54"/>
      <c r="AL8201" s="54"/>
      <c r="AM8201" s="54"/>
      <c r="AN8201" s="54"/>
      <c r="AO8201" s="54"/>
      <c r="AP8201" s="54"/>
      <c r="AQ8201" s="54"/>
      <c r="AR8201" s="54"/>
      <c r="AS8201" s="54"/>
      <c r="AT8201" s="54"/>
      <c r="AU8201" s="54"/>
      <c r="AV8201" s="54"/>
      <c r="AW8201" s="54"/>
      <c r="AX8201" s="54"/>
      <c r="AY8201" s="54"/>
      <c r="AZ8201" s="54"/>
      <c r="BA8201" s="54"/>
      <c r="BB8201" s="54"/>
      <c r="BC8201" s="54"/>
      <c r="BD8201" s="54"/>
      <c r="BE8201" s="54"/>
      <c r="BF8201" s="54"/>
      <c r="BG8201" s="54"/>
      <c r="BH8201" s="54"/>
      <c r="BI8201" s="54"/>
      <c r="BJ8201" s="54"/>
      <c r="BK8201" s="54"/>
      <c r="BL8201" s="54"/>
      <c r="BM8201" s="54"/>
      <c r="BN8201" s="54"/>
      <c r="BO8201" s="54"/>
      <c r="BP8201" s="54"/>
      <c r="BQ8201" s="54"/>
      <c r="BR8201" s="54"/>
      <c r="BS8201" s="54"/>
      <c r="BT8201" s="54"/>
      <c r="BU8201" s="54"/>
      <c r="BV8201" s="54"/>
      <c r="BW8201" s="54"/>
      <c r="BX8201" s="54"/>
      <c r="BY8201" s="54"/>
      <c r="BZ8201" s="54"/>
      <c r="CA8201" s="54"/>
      <c r="CB8201" s="54"/>
      <c r="CC8201" s="54"/>
      <c r="CD8201" s="54"/>
      <c r="CE8201" s="54"/>
      <c r="CF8201" s="54"/>
      <c r="CG8201" s="54"/>
      <c r="CH8201" s="54"/>
      <c r="CI8201" s="54"/>
      <c r="CJ8201" s="54"/>
      <c r="CK8201" s="54"/>
      <c r="CL8201" s="54"/>
      <c r="CM8201" s="54"/>
      <c r="CN8201" s="54"/>
      <c r="CO8201" s="54"/>
      <c r="CP8201" s="54"/>
      <c r="CQ8201" s="54"/>
      <c r="CR8201" s="54"/>
      <c r="CS8201" s="54"/>
      <c r="CT8201" s="54"/>
      <c r="CU8201" s="54"/>
      <c r="CV8201" s="54"/>
      <c r="CW8201" s="54"/>
      <c r="CX8201" s="54"/>
      <c r="CY8201" s="54"/>
      <c r="CZ8201" s="54"/>
      <c r="DA8201" s="54"/>
      <c r="DB8201" s="54"/>
      <c r="DC8201" s="54"/>
      <c r="DD8201" s="54"/>
      <c r="DE8201" s="54"/>
      <c r="DF8201" s="54"/>
      <c r="DG8201" s="54"/>
      <c r="DH8201" s="54"/>
      <c r="DI8201" s="54"/>
      <c r="DJ8201" s="54"/>
      <c r="DK8201" s="54"/>
      <c r="DL8201" s="54"/>
      <c r="DM8201" s="54"/>
      <c r="DN8201" s="54"/>
      <c r="DO8201" s="54"/>
      <c r="DP8201" s="54"/>
      <c r="DQ8201" s="54"/>
      <c r="DR8201" s="54"/>
      <c r="DS8201" s="54"/>
      <c r="DT8201" s="54"/>
      <c r="DU8201" s="54"/>
      <c r="DV8201" s="54"/>
      <c r="DW8201" s="54"/>
      <c r="DX8201" s="54"/>
      <c r="DY8201" s="54"/>
      <c r="DZ8201" s="54"/>
      <c r="EA8201" s="54"/>
      <c r="EB8201" s="54"/>
      <c r="EC8201" s="54"/>
      <c r="ED8201" s="54"/>
      <c r="EE8201" s="54"/>
      <c r="EF8201" s="54"/>
      <c r="EG8201" s="54"/>
      <c r="EH8201" s="54"/>
      <c r="EI8201" s="54"/>
      <c r="EJ8201" s="54"/>
      <c r="EK8201" s="54"/>
      <c r="EL8201" s="54"/>
      <c r="EM8201" s="54"/>
      <c r="EN8201" s="54"/>
      <c r="EO8201" s="54"/>
      <c r="EP8201" s="54"/>
      <c r="EQ8201" s="54"/>
      <c r="ER8201" s="54"/>
      <c r="ES8201" s="54"/>
      <c r="ET8201" s="54"/>
      <c r="EU8201" s="54"/>
      <c r="EV8201" s="54"/>
      <c r="EW8201" s="54"/>
      <c r="EX8201" s="54"/>
      <c r="EY8201" s="54"/>
      <c r="EZ8201" s="54"/>
      <c r="FA8201" s="54"/>
      <c r="FB8201" s="54"/>
      <c r="FC8201" s="54"/>
      <c r="FD8201" s="54"/>
      <c r="FE8201" s="54"/>
      <c r="FF8201" s="54"/>
      <c r="FG8201" s="54"/>
      <c r="FH8201" s="54"/>
      <c r="FI8201" s="54"/>
      <c r="FJ8201" s="54"/>
      <c r="FK8201" s="54"/>
      <c r="FL8201" s="54"/>
      <c r="FM8201" s="54"/>
      <c r="FN8201" s="54"/>
      <c r="FO8201" s="54"/>
      <c r="FP8201" s="54"/>
      <c r="FQ8201" s="54"/>
      <c r="FR8201" s="54"/>
      <c r="FS8201" s="54"/>
      <c r="FT8201" s="54"/>
      <c r="FU8201" s="54"/>
      <c r="FV8201" s="54"/>
      <c r="FW8201" s="54"/>
      <c r="FX8201" s="54"/>
      <c r="FY8201" s="54"/>
      <c r="FZ8201" s="54"/>
      <c r="GA8201" s="54"/>
      <c r="GB8201" s="54"/>
      <c r="GC8201" s="54"/>
      <c r="GD8201" s="54"/>
      <c r="GE8201" s="54"/>
      <c r="GF8201" s="54"/>
      <c r="GG8201" s="54"/>
      <c r="GH8201" s="54"/>
      <c r="GI8201" s="54"/>
      <c r="GJ8201" s="54"/>
      <c r="GK8201" s="54"/>
      <c r="GL8201" s="54"/>
      <c r="GM8201" s="54"/>
      <c r="GN8201" s="54"/>
      <c r="GO8201" s="54"/>
      <c r="GP8201" s="54"/>
      <c r="GQ8201" s="54"/>
      <c r="GR8201" s="54"/>
      <c r="GS8201" s="54"/>
      <c r="GT8201" s="54"/>
      <c r="GU8201" s="54"/>
      <c r="GV8201" s="54"/>
      <c r="GW8201" s="54"/>
      <c r="GX8201" s="54"/>
      <c r="GY8201" s="54"/>
      <c r="GZ8201" s="54"/>
      <c r="HA8201" s="54"/>
      <c r="HB8201" s="54"/>
      <c r="HC8201" s="54"/>
      <c r="HD8201" s="54"/>
      <c r="HE8201" s="54"/>
      <c r="HF8201" s="54"/>
      <c r="HG8201" s="54"/>
      <c r="HH8201" s="54"/>
      <c r="HI8201" s="54"/>
      <c r="HJ8201" s="54"/>
      <c r="HK8201" s="54"/>
      <c r="HL8201" s="54"/>
      <c r="HM8201" s="54"/>
      <c r="HN8201" s="54"/>
      <c r="HO8201" s="54"/>
      <c r="HP8201" s="54"/>
      <c r="HQ8201" s="54"/>
      <c r="HR8201" s="54"/>
      <c r="HS8201" s="54"/>
      <c r="HT8201" s="54"/>
      <c r="HU8201" s="54"/>
      <c r="HV8201" s="54"/>
      <c r="HW8201" s="54"/>
      <c r="HX8201" s="54"/>
      <c r="HY8201" s="54"/>
      <c r="HZ8201" s="54"/>
      <c r="IA8201" s="54"/>
      <c r="IB8201" s="54"/>
      <c r="IC8201" s="54"/>
      <c r="ID8201" s="54"/>
      <c r="IE8201" s="54"/>
      <c r="IF8201" s="54"/>
      <c r="IG8201" s="54"/>
      <c r="IH8201" s="54"/>
      <c r="II8201" s="54"/>
      <c r="IJ8201" s="54"/>
      <c r="IK8201" s="54"/>
      <c r="IL8201" s="54"/>
      <c r="IM8201" s="54"/>
      <c r="IN8201" s="54"/>
      <c r="IO8201" s="54"/>
      <c r="IP8201" s="54"/>
      <c r="IQ8201" s="54"/>
      <c r="IR8201" s="54"/>
      <c r="IS8201" s="54"/>
      <c r="IT8201" s="54"/>
      <c r="IU8201" s="54"/>
      <c r="IV8201" s="54"/>
    </row>
    <row r="8202" spans="2:256" ht="13.5">
      <c r="B8202" s="37"/>
      <c r="C8202" s="37"/>
      <c r="D8202" s="37"/>
      <c r="E8202" s="37"/>
      <c r="F8202" s="37"/>
      <c r="G8202" s="37"/>
      <c r="O8202" s="54"/>
      <c r="P8202" s="54"/>
      <c r="Q8202" s="54"/>
      <c r="R8202" s="54"/>
      <c r="S8202" s="54"/>
      <c r="T8202" s="54"/>
      <c r="U8202" s="54"/>
      <c r="V8202" s="54"/>
      <c r="W8202" s="54"/>
      <c r="X8202" s="54"/>
      <c r="Y8202" s="54"/>
      <c r="Z8202" s="54"/>
      <c r="AA8202" s="54"/>
      <c r="AB8202" s="54"/>
      <c r="AC8202" s="54"/>
      <c r="AD8202" s="54"/>
      <c r="AE8202" s="54"/>
      <c r="AF8202" s="54"/>
      <c r="AG8202" s="54"/>
      <c r="AH8202" s="54"/>
      <c r="AI8202" s="54"/>
      <c r="AJ8202" s="54"/>
      <c r="AK8202" s="54"/>
      <c r="AL8202" s="54"/>
      <c r="AM8202" s="54"/>
      <c r="AN8202" s="54"/>
      <c r="AO8202" s="54"/>
      <c r="AP8202" s="54"/>
      <c r="AQ8202" s="54"/>
      <c r="AR8202" s="54"/>
      <c r="AS8202" s="54"/>
      <c r="AT8202" s="54"/>
      <c r="AU8202" s="54"/>
      <c r="AV8202" s="54"/>
      <c r="AW8202" s="54"/>
      <c r="AX8202" s="54"/>
      <c r="AY8202" s="54"/>
      <c r="AZ8202" s="54"/>
      <c r="BA8202" s="54"/>
      <c r="BB8202" s="54"/>
      <c r="BC8202" s="54"/>
      <c r="BD8202" s="54"/>
      <c r="BE8202" s="54"/>
      <c r="BF8202" s="54"/>
      <c r="BG8202" s="54"/>
      <c r="BH8202" s="54"/>
      <c r="BI8202" s="54"/>
      <c r="BJ8202" s="54"/>
      <c r="BK8202" s="54"/>
      <c r="BL8202" s="54"/>
      <c r="BM8202" s="54"/>
      <c r="BN8202" s="54"/>
      <c r="BO8202" s="54"/>
      <c r="BP8202" s="54"/>
      <c r="BQ8202" s="54"/>
      <c r="BR8202" s="54"/>
      <c r="BS8202" s="54"/>
      <c r="BT8202" s="54"/>
      <c r="BU8202" s="54"/>
      <c r="BV8202" s="54"/>
      <c r="BW8202" s="54"/>
      <c r="BX8202" s="54"/>
      <c r="BY8202" s="54"/>
      <c r="BZ8202" s="54"/>
      <c r="CA8202" s="54"/>
      <c r="CB8202" s="54"/>
      <c r="CC8202" s="54"/>
      <c r="CD8202" s="54"/>
      <c r="CE8202" s="54"/>
      <c r="CF8202" s="54"/>
      <c r="CG8202" s="54"/>
      <c r="CH8202" s="54"/>
      <c r="CI8202" s="54"/>
      <c r="CJ8202" s="54"/>
      <c r="CK8202" s="54"/>
      <c r="CL8202" s="54"/>
      <c r="CM8202" s="54"/>
      <c r="CN8202" s="54"/>
      <c r="CO8202" s="54"/>
      <c r="CP8202" s="54"/>
      <c r="CQ8202" s="54"/>
      <c r="CR8202" s="54"/>
      <c r="CS8202" s="54"/>
      <c r="CT8202" s="54"/>
      <c r="CU8202" s="54"/>
      <c r="CV8202" s="54"/>
      <c r="CW8202" s="54"/>
      <c r="CX8202" s="54"/>
      <c r="CY8202" s="54"/>
      <c r="CZ8202" s="54"/>
      <c r="DA8202" s="54"/>
      <c r="DB8202" s="54"/>
      <c r="DC8202" s="54"/>
      <c r="DD8202" s="54"/>
      <c r="DE8202" s="54"/>
      <c r="DF8202" s="54"/>
      <c r="DG8202" s="54"/>
      <c r="DH8202" s="54"/>
      <c r="DI8202" s="54"/>
      <c r="DJ8202" s="54"/>
      <c r="DK8202" s="54"/>
      <c r="DL8202" s="54"/>
      <c r="DM8202" s="54"/>
      <c r="DN8202" s="54"/>
      <c r="DO8202" s="54"/>
      <c r="DP8202" s="54"/>
      <c r="DQ8202" s="54"/>
      <c r="DR8202" s="54"/>
      <c r="DS8202" s="54"/>
      <c r="DT8202" s="54"/>
      <c r="DU8202" s="54"/>
      <c r="DV8202" s="54"/>
      <c r="DW8202" s="54"/>
      <c r="DX8202" s="54"/>
      <c r="DY8202" s="54"/>
      <c r="DZ8202" s="54"/>
      <c r="EA8202" s="54"/>
      <c r="EB8202" s="54"/>
      <c r="EC8202" s="54"/>
      <c r="ED8202" s="54"/>
      <c r="EE8202" s="54"/>
      <c r="EF8202" s="54"/>
      <c r="EG8202" s="54"/>
      <c r="EH8202" s="54"/>
      <c r="EI8202" s="54"/>
      <c r="EJ8202" s="54"/>
      <c r="EK8202" s="54"/>
      <c r="EL8202" s="54"/>
      <c r="EM8202" s="54"/>
      <c r="EN8202" s="54"/>
      <c r="EO8202" s="54"/>
      <c r="EP8202" s="54"/>
      <c r="EQ8202" s="54"/>
      <c r="ER8202" s="54"/>
      <c r="ES8202" s="54"/>
      <c r="ET8202" s="54"/>
      <c r="EU8202" s="54"/>
      <c r="EV8202" s="54"/>
      <c r="EW8202" s="54"/>
      <c r="EX8202" s="54"/>
      <c r="EY8202" s="54"/>
      <c r="EZ8202" s="54"/>
      <c r="FA8202" s="54"/>
      <c r="FB8202" s="54"/>
      <c r="FC8202" s="54"/>
      <c r="FD8202" s="54"/>
      <c r="FE8202" s="54"/>
      <c r="FF8202" s="54"/>
      <c r="FG8202" s="54"/>
      <c r="FH8202" s="54"/>
      <c r="FI8202" s="54"/>
      <c r="FJ8202" s="54"/>
      <c r="FK8202" s="54"/>
      <c r="FL8202" s="54"/>
      <c r="FM8202" s="54"/>
      <c r="FN8202" s="54"/>
      <c r="FO8202" s="54"/>
      <c r="FP8202" s="54"/>
      <c r="FQ8202" s="54"/>
      <c r="FR8202" s="54"/>
      <c r="FS8202" s="54"/>
      <c r="FT8202" s="54"/>
      <c r="FU8202" s="54"/>
      <c r="FV8202" s="54"/>
      <c r="FW8202" s="54"/>
      <c r="FX8202" s="54"/>
      <c r="FY8202" s="54"/>
      <c r="FZ8202" s="54"/>
      <c r="GA8202" s="54"/>
      <c r="GB8202" s="54"/>
      <c r="GC8202" s="54"/>
      <c r="GD8202" s="54"/>
      <c r="GE8202" s="54"/>
      <c r="GF8202" s="54"/>
      <c r="GG8202" s="54"/>
      <c r="GH8202" s="54"/>
      <c r="GI8202" s="54"/>
      <c r="GJ8202" s="54"/>
      <c r="GK8202" s="54"/>
      <c r="GL8202" s="54"/>
      <c r="GM8202" s="54"/>
      <c r="GN8202" s="54"/>
      <c r="GO8202" s="54"/>
      <c r="GP8202" s="54"/>
      <c r="GQ8202" s="54"/>
      <c r="GR8202" s="54"/>
      <c r="GS8202" s="54"/>
      <c r="GT8202" s="54"/>
      <c r="GU8202" s="54"/>
      <c r="GV8202" s="54"/>
      <c r="GW8202" s="54"/>
      <c r="GX8202" s="54"/>
      <c r="GY8202" s="54"/>
      <c r="GZ8202" s="54"/>
      <c r="HA8202" s="54"/>
      <c r="HB8202" s="54"/>
      <c r="HC8202" s="54"/>
      <c r="HD8202" s="54"/>
      <c r="HE8202" s="54"/>
      <c r="HF8202" s="54"/>
      <c r="HG8202" s="54"/>
      <c r="HH8202" s="54"/>
      <c r="HI8202" s="54"/>
      <c r="HJ8202" s="54"/>
      <c r="HK8202" s="54"/>
      <c r="HL8202" s="54"/>
      <c r="HM8202" s="54"/>
      <c r="HN8202" s="54"/>
      <c r="HO8202" s="54"/>
      <c r="HP8202" s="54"/>
      <c r="HQ8202" s="54"/>
      <c r="HR8202" s="54"/>
      <c r="HS8202" s="54"/>
      <c r="HT8202" s="54"/>
      <c r="HU8202" s="54"/>
      <c r="HV8202" s="54"/>
      <c r="HW8202" s="54"/>
      <c r="HX8202" s="54"/>
      <c r="HY8202" s="54"/>
      <c r="HZ8202" s="54"/>
      <c r="IA8202" s="54"/>
      <c r="IB8202" s="54"/>
      <c r="IC8202" s="54"/>
      <c r="ID8202" s="54"/>
      <c r="IE8202" s="54"/>
      <c r="IF8202" s="54"/>
      <c r="IG8202" s="54"/>
      <c r="IH8202" s="54"/>
      <c r="II8202" s="54"/>
      <c r="IJ8202" s="54"/>
      <c r="IK8202" s="54"/>
      <c r="IL8202" s="54"/>
      <c r="IM8202" s="54"/>
      <c r="IN8202" s="54"/>
      <c r="IO8202" s="54"/>
      <c r="IP8202" s="54"/>
      <c r="IQ8202" s="54"/>
      <c r="IR8202" s="54"/>
      <c r="IS8202" s="54"/>
      <c r="IT8202" s="54"/>
      <c r="IU8202" s="54"/>
      <c r="IV8202" s="54"/>
    </row>
    <row r="8203" spans="2:256" ht="13.5">
      <c r="B8203" s="37"/>
      <c r="C8203" s="37"/>
      <c r="D8203" s="37"/>
      <c r="E8203" s="37"/>
      <c r="F8203" s="37"/>
      <c r="G8203" s="37"/>
      <c r="O8203" s="54"/>
      <c r="P8203" s="54"/>
      <c r="Q8203" s="54"/>
      <c r="R8203" s="54"/>
      <c r="S8203" s="54"/>
      <c r="T8203" s="54"/>
      <c r="U8203" s="54"/>
      <c r="V8203" s="54"/>
      <c r="W8203" s="54"/>
      <c r="X8203" s="54"/>
      <c r="Y8203" s="54"/>
      <c r="Z8203" s="54"/>
      <c r="AA8203" s="54"/>
      <c r="AB8203" s="54"/>
      <c r="AC8203" s="54"/>
      <c r="AD8203" s="54"/>
      <c r="AE8203" s="54"/>
      <c r="AF8203" s="54"/>
      <c r="AG8203" s="54"/>
      <c r="AH8203" s="54"/>
      <c r="AI8203" s="54"/>
      <c r="AJ8203" s="54"/>
      <c r="AK8203" s="54"/>
      <c r="AL8203" s="54"/>
      <c r="AM8203" s="54"/>
      <c r="AN8203" s="54"/>
      <c r="AO8203" s="54"/>
      <c r="AP8203" s="54"/>
      <c r="AQ8203" s="54"/>
      <c r="AR8203" s="54"/>
      <c r="AS8203" s="54"/>
      <c r="AT8203" s="54"/>
      <c r="AU8203" s="54"/>
      <c r="AV8203" s="54"/>
      <c r="AW8203" s="54"/>
      <c r="AX8203" s="54"/>
      <c r="AY8203" s="54"/>
      <c r="AZ8203" s="54"/>
      <c r="BA8203" s="54"/>
      <c r="BB8203" s="54"/>
      <c r="BC8203" s="54"/>
      <c r="BD8203" s="54"/>
      <c r="BE8203" s="54"/>
      <c r="BF8203" s="54"/>
      <c r="BG8203" s="54"/>
      <c r="BH8203" s="54"/>
      <c r="BI8203" s="54"/>
      <c r="BJ8203" s="54"/>
      <c r="BK8203" s="54"/>
      <c r="BL8203" s="54"/>
      <c r="BM8203" s="54"/>
      <c r="BN8203" s="54"/>
      <c r="BO8203" s="54"/>
      <c r="BP8203" s="54"/>
      <c r="BQ8203" s="54"/>
      <c r="BR8203" s="54"/>
      <c r="BS8203" s="54"/>
      <c r="BT8203" s="54"/>
      <c r="BU8203" s="54"/>
      <c r="BV8203" s="54"/>
      <c r="BW8203" s="54"/>
      <c r="BX8203" s="54"/>
      <c r="BY8203" s="54"/>
      <c r="BZ8203" s="54"/>
      <c r="CA8203" s="54"/>
      <c r="CB8203" s="54"/>
      <c r="CC8203" s="54"/>
      <c r="CD8203" s="54"/>
      <c r="CE8203" s="54"/>
      <c r="CF8203" s="54"/>
      <c r="CG8203" s="54"/>
      <c r="CH8203" s="54"/>
      <c r="CI8203" s="54"/>
      <c r="CJ8203" s="54"/>
      <c r="CK8203" s="54"/>
      <c r="CL8203" s="54"/>
      <c r="CM8203" s="54"/>
      <c r="CN8203" s="54"/>
      <c r="CO8203" s="54"/>
      <c r="CP8203" s="54"/>
      <c r="CQ8203" s="54"/>
      <c r="CR8203" s="54"/>
      <c r="CS8203" s="54"/>
      <c r="CT8203" s="54"/>
      <c r="CU8203" s="54"/>
      <c r="CV8203" s="54"/>
      <c r="CW8203" s="54"/>
      <c r="CX8203" s="54"/>
      <c r="CY8203" s="54"/>
      <c r="CZ8203" s="54"/>
      <c r="DA8203" s="54"/>
      <c r="DB8203" s="54"/>
      <c r="DC8203" s="54"/>
      <c r="DD8203" s="54"/>
      <c r="DE8203" s="54"/>
      <c r="DF8203" s="54"/>
      <c r="DG8203" s="54"/>
      <c r="DH8203" s="54"/>
      <c r="DI8203" s="54"/>
      <c r="DJ8203" s="54"/>
      <c r="DK8203" s="54"/>
      <c r="DL8203" s="54"/>
      <c r="DM8203" s="54"/>
      <c r="DN8203" s="54"/>
      <c r="DO8203" s="54"/>
      <c r="DP8203" s="54"/>
      <c r="DQ8203" s="54"/>
      <c r="DR8203" s="54"/>
      <c r="DS8203" s="54"/>
      <c r="DT8203" s="54"/>
      <c r="DU8203" s="54"/>
      <c r="DV8203" s="54"/>
      <c r="DW8203" s="54"/>
      <c r="DX8203" s="54"/>
      <c r="DY8203" s="54"/>
      <c r="DZ8203" s="54"/>
      <c r="EA8203" s="54"/>
      <c r="EB8203" s="54"/>
      <c r="EC8203" s="54"/>
      <c r="ED8203" s="54"/>
      <c r="EE8203" s="54"/>
      <c r="EF8203" s="54"/>
      <c r="EG8203" s="54"/>
      <c r="EH8203" s="54"/>
      <c r="EI8203" s="54"/>
      <c r="EJ8203" s="54"/>
      <c r="EK8203" s="54"/>
      <c r="EL8203" s="54"/>
      <c r="EM8203" s="54"/>
      <c r="EN8203" s="54"/>
      <c r="EO8203" s="54"/>
      <c r="EP8203" s="54"/>
      <c r="EQ8203" s="54"/>
      <c r="ER8203" s="54"/>
      <c r="ES8203" s="54"/>
      <c r="ET8203" s="54"/>
      <c r="EU8203" s="54"/>
      <c r="EV8203" s="54"/>
      <c r="EW8203" s="54"/>
      <c r="EX8203" s="54"/>
      <c r="EY8203" s="54"/>
      <c r="EZ8203" s="54"/>
      <c r="FA8203" s="54"/>
      <c r="FB8203" s="54"/>
      <c r="FC8203" s="54"/>
      <c r="FD8203" s="54"/>
      <c r="FE8203" s="54"/>
      <c r="FF8203" s="54"/>
      <c r="FG8203" s="54"/>
      <c r="FH8203" s="54"/>
      <c r="FI8203" s="54"/>
      <c r="FJ8203" s="54"/>
      <c r="FK8203" s="54"/>
      <c r="FL8203" s="54"/>
      <c r="FM8203" s="54"/>
      <c r="FN8203" s="54"/>
      <c r="FO8203" s="54"/>
      <c r="FP8203" s="54"/>
      <c r="FQ8203" s="54"/>
      <c r="FR8203" s="54"/>
      <c r="FS8203" s="54"/>
      <c r="FT8203" s="54"/>
      <c r="FU8203" s="54"/>
      <c r="FV8203" s="54"/>
      <c r="FW8203" s="54"/>
      <c r="FX8203" s="54"/>
      <c r="FY8203" s="54"/>
      <c r="FZ8203" s="54"/>
      <c r="GA8203" s="54"/>
      <c r="GB8203" s="54"/>
      <c r="GC8203" s="54"/>
      <c r="GD8203" s="54"/>
      <c r="GE8203" s="54"/>
      <c r="GF8203" s="54"/>
      <c r="GG8203" s="54"/>
      <c r="GH8203" s="54"/>
      <c r="GI8203" s="54"/>
      <c r="GJ8203" s="54"/>
      <c r="GK8203" s="54"/>
      <c r="GL8203" s="54"/>
      <c r="GM8203" s="54"/>
      <c r="GN8203" s="54"/>
      <c r="GO8203" s="54"/>
      <c r="GP8203" s="54"/>
      <c r="GQ8203" s="54"/>
      <c r="GR8203" s="54"/>
      <c r="GS8203" s="54"/>
      <c r="GT8203" s="54"/>
      <c r="GU8203" s="54"/>
      <c r="GV8203" s="54"/>
      <c r="GW8203" s="54"/>
      <c r="GX8203" s="54"/>
      <c r="GY8203" s="54"/>
      <c r="GZ8203" s="54"/>
      <c r="HA8203" s="54"/>
      <c r="HB8203" s="54"/>
      <c r="HC8203" s="54"/>
      <c r="HD8203" s="54"/>
      <c r="HE8203" s="54"/>
      <c r="HF8203" s="54"/>
      <c r="HG8203" s="54"/>
      <c r="HH8203" s="54"/>
      <c r="HI8203" s="54"/>
      <c r="HJ8203" s="54"/>
      <c r="HK8203" s="54"/>
      <c r="HL8203" s="54"/>
      <c r="HM8203" s="54"/>
      <c r="HN8203" s="54"/>
      <c r="HO8203" s="54"/>
      <c r="HP8203" s="54"/>
      <c r="HQ8203" s="54"/>
      <c r="HR8203" s="54"/>
      <c r="HS8203" s="54"/>
      <c r="HT8203" s="54"/>
      <c r="HU8203" s="54"/>
      <c r="HV8203" s="54"/>
      <c r="HW8203" s="54"/>
      <c r="HX8203" s="54"/>
      <c r="HY8203" s="54"/>
      <c r="HZ8203" s="54"/>
      <c r="IA8203" s="54"/>
      <c r="IB8203" s="54"/>
      <c r="IC8203" s="54"/>
      <c r="ID8203" s="54"/>
      <c r="IE8203" s="54"/>
      <c r="IF8203" s="54"/>
      <c r="IG8203" s="54"/>
      <c r="IH8203" s="54"/>
      <c r="II8203" s="54"/>
      <c r="IJ8203" s="54"/>
      <c r="IK8203" s="54"/>
      <c r="IL8203" s="54"/>
      <c r="IM8203" s="54"/>
      <c r="IN8203" s="54"/>
      <c r="IO8203" s="54"/>
      <c r="IP8203" s="54"/>
      <c r="IQ8203" s="54"/>
      <c r="IR8203" s="54"/>
      <c r="IS8203" s="54"/>
      <c r="IT8203" s="54"/>
      <c r="IU8203" s="54"/>
      <c r="IV8203" s="54"/>
    </row>
    <row r="8204" spans="2:256" ht="13.5">
      <c r="B8204" s="37"/>
      <c r="C8204" s="37"/>
      <c r="D8204" s="37"/>
      <c r="E8204" s="37"/>
      <c r="F8204" s="37"/>
      <c r="G8204" s="37"/>
      <c r="O8204" s="54"/>
      <c r="P8204" s="54"/>
      <c r="Q8204" s="54"/>
      <c r="R8204" s="54"/>
      <c r="S8204" s="54"/>
      <c r="T8204" s="54"/>
      <c r="U8204" s="54"/>
      <c r="V8204" s="54"/>
      <c r="W8204" s="54"/>
      <c r="X8204" s="54"/>
      <c r="Y8204" s="54"/>
      <c r="Z8204" s="54"/>
      <c r="AA8204" s="54"/>
      <c r="AB8204" s="54"/>
      <c r="AC8204" s="54"/>
      <c r="AD8204" s="54"/>
      <c r="AE8204" s="54"/>
      <c r="AF8204" s="54"/>
      <c r="AG8204" s="54"/>
      <c r="AH8204" s="54"/>
      <c r="AI8204" s="54"/>
      <c r="AJ8204" s="54"/>
      <c r="AK8204" s="54"/>
      <c r="AL8204" s="54"/>
      <c r="AM8204" s="54"/>
      <c r="AN8204" s="54"/>
      <c r="AO8204" s="54"/>
      <c r="AP8204" s="54"/>
      <c r="AQ8204" s="54"/>
      <c r="AR8204" s="54"/>
      <c r="AS8204" s="54"/>
      <c r="AT8204" s="54"/>
      <c r="AU8204" s="54"/>
      <c r="AV8204" s="54"/>
      <c r="AW8204" s="54"/>
      <c r="AX8204" s="54"/>
      <c r="AY8204" s="54"/>
      <c r="AZ8204" s="54"/>
      <c r="BA8204" s="54"/>
      <c r="BB8204" s="54"/>
      <c r="BC8204" s="54"/>
      <c r="BD8204" s="54"/>
      <c r="BE8204" s="54"/>
      <c r="BF8204" s="54"/>
      <c r="BG8204" s="54"/>
      <c r="BH8204" s="54"/>
      <c r="BI8204" s="54"/>
      <c r="BJ8204" s="54"/>
      <c r="BK8204" s="54"/>
      <c r="BL8204" s="54"/>
      <c r="BM8204" s="54"/>
      <c r="BN8204" s="54"/>
      <c r="BO8204" s="54"/>
      <c r="BP8204" s="54"/>
      <c r="BQ8204" s="54"/>
      <c r="BR8204" s="54"/>
      <c r="BS8204" s="54"/>
      <c r="BT8204" s="54"/>
      <c r="BU8204" s="54"/>
      <c r="BV8204" s="54"/>
      <c r="BW8204" s="54"/>
      <c r="BX8204" s="54"/>
      <c r="BY8204" s="54"/>
      <c r="BZ8204" s="54"/>
      <c r="CA8204" s="54"/>
      <c r="CB8204" s="54"/>
      <c r="CC8204" s="54"/>
      <c r="CD8204" s="54"/>
      <c r="CE8204" s="54"/>
      <c r="CF8204" s="54"/>
      <c r="CG8204" s="54"/>
      <c r="CH8204" s="54"/>
      <c r="CI8204" s="54"/>
      <c r="CJ8204" s="54"/>
      <c r="CK8204" s="54"/>
      <c r="CL8204" s="54"/>
      <c r="CM8204" s="54"/>
      <c r="CN8204" s="54"/>
      <c r="CO8204" s="54"/>
      <c r="CP8204" s="54"/>
      <c r="CQ8204" s="54"/>
      <c r="CR8204" s="54"/>
      <c r="CS8204" s="54"/>
      <c r="CT8204" s="54"/>
      <c r="CU8204" s="54"/>
      <c r="CV8204" s="54"/>
      <c r="CW8204" s="54"/>
      <c r="CX8204" s="54"/>
      <c r="CY8204" s="54"/>
      <c r="CZ8204" s="54"/>
      <c r="DA8204" s="54"/>
      <c r="DB8204" s="54"/>
      <c r="DC8204" s="54"/>
      <c r="DD8204" s="54"/>
      <c r="DE8204" s="54"/>
      <c r="DF8204" s="54"/>
      <c r="DG8204" s="54"/>
      <c r="DH8204" s="54"/>
      <c r="DI8204" s="54"/>
      <c r="DJ8204" s="54"/>
      <c r="DK8204" s="54"/>
      <c r="DL8204" s="54"/>
      <c r="DM8204" s="54"/>
      <c r="DN8204" s="54"/>
      <c r="DO8204" s="54"/>
      <c r="DP8204" s="54"/>
      <c r="DQ8204" s="54"/>
      <c r="DR8204" s="54"/>
      <c r="DS8204" s="54"/>
      <c r="DT8204" s="54"/>
      <c r="DU8204" s="54"/>
      <c r="DV8204" s="54"/>
      <c r="DW8204" s="54"/>
      <c r="DX8204" s="54"/>
      <c r="DY8204" s="54"/>
      <c r="DZ8204" s="54"/>
      <c r="EA8204" s="54"/>
      <c r="EB8204" s="54"/>
      <c r="EC8204" s="54"/>
      <c r="ED8204" s="54"/>
      <c r="EE8204" s="54"/>
      <c r="EF8204" s="54"/>
      <c r="EG8204" s="54"/>
      <c r="EH8204" s="54"/>
      <c r="EI8204" s="54"/>
      <c r="EJ8204" s="54"/>
      <c r="EK8204" s="54"/>
      <c r="EL8204" s="54"/>
      <c r="EM8204" s="54"/>
      <c r="EN8204" s="54"/>
      <c r="EO8204" s="54"/>
      <c r="EP8204" s="54"/>
      <c r="EQ8204" s="54"/>
      <c r="ER8204" s="54"/>
      <c r="ES8204" s="54"/>
      <c r="ET8204" s="54"/>
      <c r="EU8204" s="54"/>
      <c r="EV8204" s="54"/>
      <c r="EW8204" s="54"/>
      <c r="EX8204" s="54"/>
      <c r="EY8204" s="54"/>
      <c r="EZ8204" s="54"/>
      <c r="FA8204" s="54"/>
      <c r="FB8204" s="54"/>
      <c r="FC8204" s="54"/>
      <c r="FD8204" s="54"/>
      <c r="FE8204" s="54"/>
      <c r="FF8204" s="54"/>
      <c r="FG8204" s="54"/>
      <c r="FH8204" s="54"/>
      <c r="FI8204" s="54"/>
      <c r="FJ8204" s="54"/>
      <c r="FK8204" s="54"/>
      <c r="FL8204" s="54"/>
      <c r="FM8204" s="54"/>
      <c r="FN8204" s="54"/>
      <c r="FO8204" s="54"/>
      <c r="FP8204" s="54"/>
      <c r="FQ8204" s="54"/>
      <c r="FR8204" s="54"/>
      <c r="FS8204" s="54"/>
      <c r="FT8204" s="54"/>
      <c r="FU8204" s="54"/>
      <c r="FV8204" s="54"/>
      <c r="FW8204" s="54"/>
      <c r="FX8204" s="54"/>
      <c r="FY8204" s="54"/>
      <c r="FZ8204" s="54"/>
      <c r="GA8204" s="54"/>
      <c r="GB8204" s="54"/>
      <c r="GC8204" s="54"/>
      <c r="GD8204" s="54"/>
      <c r="GE8204" s="54"/>
      <c r="GF8204" s="54"/>
      <c r="GG8204" s="54"/>
      <c r="GH8204" s="54"/>
      <c r="GI8204" s="54"/>
      <c r="GJ8204" s="54"/>
      <c r="GK8204" s="54"/>
      <c r="GL8204" s="54"/>
      <c r="GM8204" s="54"/>
      <c r="GN8204" s="54"/>
      <c r="GO8204" s="54"/>
      <c r="GP8204" s="54"/>
      <c r="GQ8204" s="54"/>
      <c r="GR8204" s="54"/>
      <c r="GS8204" s="54"/>
      <c r="GT8204" s="54"/>
      <c r="GU8204" s="54"/>
      <c r="GV8204" s="54"/>
      <c r="GW8204" s="54"/>
      <c r="GX8204" s="54"/>
      <c r="GY8204" s="54"/>
      <c r="GZ8204" s="54"/>
      <c r="HA8204" s="54"/>
      <c r="HB8204" s="54"/>
      <c r="HC8204" s="54"/>
      <c r="HD8204" s="54"/>
      <c r="HE8204" s="54"/>
      <c r="HF8204" s="54"/>
      <c r="HG8204" s="54"/>
      <c r="HH8204" s="54"/>
      <c r="HI8204" s="54"/>
      <c r="HJ8204" s="54"/>
      <c r="HK8204" s="54"/>
      <c r="HL8204" s="54"/>
      <c r="HM8204" s="54"/>
      <c r="HN8204" s="54"/>
      <c r="HO8204" s="54"/>
      <c r="HP8204" s="54"/>
      <c r="HQ8204" s="54"/>
      <c r="HR8204" s="54"/>
      <c r="HS8204" s="54"/>
      <c r="HT8204" s="54"/>
      <c r="HU8204" s="54"/>
      <c r="HV8204" s="54"/>
      <c r="HW8204" s="54"/>
      <c r="HX8204" s="54"/>
      <c r="HY8204" s="54"/>
      <c r="HZ8204" s="54"/>
      <c r="IA8204" s="54"/>
      <c r="IB8204" s="54"/>
      <c r="IC8204" s="54"/>
      <c r="ID8204" s="54"/>
      <c r="IE8204" s="54"/>
      <c r="IF8204" s="54"/>
      <c r="IG8204" s="54"/>
      <c r="IH8204" s="54"/>
      <c r="II8204" s="54"/>
      <c r="IJ8204" s="54"/>
      <c r="IK8204" s="54"/>
      <c r="IL8204" s="54"/>
      <c r="IM8204" s="54"/>
      <c r="IN8204" s="54"/>
      <c r="IO8204" s="54"/>
      <c r="IP8204" s="54"/>
      <c r="IQ8204" s="54"/>
      <c r="IR8204" s="54"/>
      <c r="IS8204" s="54"/>
      <c r="IT8204" s="54"/>
      <c r="IU8204" s="54"/>
      <c r="IV8204" s="54"/>
    </row>
    <row r="8205" spans="2:256" ht="13.5">
      <c r="B8205" s="37"/>
      <c r="C8205" s="37"/>
      <c r="D8205" s="37"/>
      <c r="E8205" s="37"/>
      <c r="F8205" s="37"/>
      <c r="G8205" s="37"/>
      <c r="O8205" s="54"/>
      <c r="P8205" s="54"/>
      <c r="Q8205" s="54"/>
      <c r="R8205" s="54"/>
      <c r="S8205" s="54"/>
      <c r="T8205" s="54"/>
      <c r="U8205" s="54"/>
      <c r="V8205" s="54"/>
      <c r="W8205" s="54"/>
      <c r="X8205" s="54"/>
      <c r="Y8205" s="54"/>
      <c r="Z8205" s="54"/>
      <c r="AA8205" s="54"/>
      <c r="AB8205" s="54"/>
      <c r="AC8205" s="54"/>
      <c r="AD8205" s="54"/>
      <c r="AE8205" s="54"/>
      <c r="AF8205" s="54"/>
      <c r="AG8205" s="54"/>
      <c r="AH8205" s="54"/>
      <c r="AI8205" s="54"/>
      <c r="AJ8205" s="54"/>
      <c r="AK8205" s="54"/>
      <c r="AL8205" s="54"/>
      <c r="AM8205" s="54"/>
      <c r="AN8205" s="54"/>
      <c r="AO8205" s="54"/>
      <c r="AP8205" s="54"/>
      <c r="AQ8205" s="54"/>
      <c r="AR8205" s="54"/>
      <c r="AS8205" s="54"/>
      <c r="AT8205" s="54"/>
      <c r="AU8205" s="54"/>
      <c r="AV8205" s="54"/>
      <c r="AW8205" s="54"/>
      <c r="AX8205" s="54"/>
      <c r="AY8205" s="54"/>
      <c r="AZ8205" s="54"/>
      <c r="BA8205" s="54"/>
      <c r="BB8205" s="54"/>
      <c r="BC8205" s="54"/>
      <c r="BD8205" s="54"/>
      <c r="BE8205" s="54"/>
      <c r="BF8205" s="54"/>
      <c r="BG8205" s="54"/>
      <c r="BH8205" s="54"/>
      <c r="BI8205" s="54"/>
      <c r="BJ8205" s="54"/>
      <c r="BK8205" s="54"/>
      <c r="BL8205" s="54"/>
      <c r="BM8205" s="54"/>
      <c r="BN8205" s="54"/>
      <c r="BO8205" s="54"/>
      <c r="BP8205" s="54"/>
      <c r="BQ8205" s="54"/>
      <c r="BR8205" s="54"/>
      <c r="BS8205" s="54"/>
      <c r="BT8205" s="54"/>
      <c r="BU8205" s="54"/>
      <c r="BV8205" s="54"/>
      <c r="BW8205" s="54"/>
      <c r="BX8205" s="54"/>
      <c r="BY8205" s="54"/>
      <c r="BZ8205" s="54"/>
      <c r="CA8205" s="54"/>
      <c r="CB8205" s="54"/>
      <c r="CC8205" s="54"/>
      <c r="CD8205" s="54"/>
      <c r="CE8205" s="54"/>
      <c r="CF8205" s="54"/>
      <c r="CG8205" s="54"/>
      <c r="CH8205" s="54"/>
      <c r="CI8205" s="54"/>
      <c r="CJ8205" s="54"/>
      <c r="CK8205" s="54"/>
      <c r="CL8205" s="54"/>
      <c r="CM8205" s="54"/>
      <c r="CN8205" s="54"/>
      <c r="CO8205" s="54"/>
      <c r="CP8205" s="54"/>
      <c r="CQ8205" s="54"/>
      <c r="CR8205" s="54"/>
      <c r="CS8205" s="54"/>
      <c r="CT8205" s="54"/>
      <c r="CU8205" s="54"/>
      <c r="CV8205" s="54"/>
      <c r="CW8205" s="54"/>
      <c r="CX8205" s="54"/>
      <c r="CY8205" s="54"/>
      <c r="CZ8205" s="54"/>
      <c r="DA8205" s="54"/>
      <c r="DB8205" s="54"/>
      <c r="DC8205" s="54"/>
      <c r="DD8205" s="54"/>
      <c r="DE8205" s="54"/>
      <c r="DF8205" s="54"/>
      <c r="DG8205" s="54"/>
      <c r="DH8205" s="54"/>
      <c r="DI8205" s="54"/>
      <c r="DJ8205" s="54"/>
      <c r="DK8205" s="54"/>
      <c r="DL8205" s="54"/>
      <c r="DM8205" s="54"/>
      <c r="DN8205" s="54"/>
      <c r="DO8205" s="54"/>
      <c r="DP8205" s="54"/>
      <c r="DQ8205" s="54"/>
      <c r="DR8205" s="54"/>
      <c r="DS8205" s="54"/>
      <c r="DT8205" s="54"/>
      <c r="DU8205" s="54"/>
      <c r="DV8205" s="54"/>
      <c r="DW8205" s="54"/>
      <c r="DX8205" s="54"/>
      <c r="DY8205" s="54"/>
      <c r="DZ8205" s="54"/>
      <c r="EA8205" s="54"/>
      <c r="EB8205" s="54"/>
      <c r="EC8205" s="54"/>
      <c r="ED8205" s="54"/>
      <c r="EE8205" s="54"/>
      <c r="EF8205" s="54"/>
      <c r="EG8205" s="54"/>
      <c r="EH8205" s="54"/>
      <c r="EI8205" s="54"/>
      <c r="EJ8205" s="54"/>
      <c r="EK8205" s="54"/>
      <c r="EL8205" s="54"/>
      <c r="EM8205" s="54"/>
      <c r="EN8205" s="54"/>
      <c r="EO8205" s="54"/>
      <c r="EP8205" s="54"/>
      <c r="EQ8205" s="54"/>
      <c r="ER8205" s="54"/>
      <c r="ES8205" s="54"/>
      <c r="ET8205" s="54"/>
      <c r="EU8205" s="54"/>
      <c r="EV8205" s="54"/>
      <c r="EW8205" s="54"/>
      <c r="EX8205" s="54"/>
      <c r="EY8205" s="54"/>
      <c r="EZ8205" s="54"/>
      <c r="FA8205" s="54"/>
      <c r="FB8205" s="54"/>
      <c r="FC8205" s="54"/>
      <c r="FD8205" s="54"/>
      <c r="FE8205" s="54"/>
      <c r="FF8205" s="54"/>
      <c r="FG8205" s="54"/>
      <c r="FH8205" s="54"/>
      <c r="FI8205" s="54"/>
      <c r="FJ8205" s="54"/>
      <c r="FK8205" s="54"/>
      <c r="FL8205" s="54"/>
      <c r="FM8205" s="54"/>
      <c r="FN8205" s="54"/>
      <c r="FO8205" s="54"/>
      <c r="FP8205" s="54"/>
      <c r="FQ8205" s="54"/>
      <c r="FR8205" s="54"/>
      <c r="FS8205" s="54"/>
      <c r="FT8205" s="54"/>
      <c r="FU8205" s="54"/>
      <c r="FV8205" s="54"/>
      <c r="FW8205" s="54"/>
      <c r="FX8205" s="54"/>
      <c r="FY8205" s="54"/>
      <c r="FZ8205" s="54"/>
      <c r="GA8205" s="54"/>
      <c r="GB8205" s="54"/>
      <c r="GC8205" s="54"/>
      <c r="GD8205" s="54"/>
      <c r="GE8205" s="54"/>
      <c r="GF8205" s="54"/>
      <c r="GG8205" s="54"/>
      <c r="GH8205" s="54"/>
      <c r="GI8205" s="54"/>
      <c r="GJ8205" s="54"/>
      <c r="GK8205" s="54"/>
      <c r="GL8205" s="54"/>
      <c r="GM8205" s="54"/>
      <c r="GN8205" s="54"/>
      <c r="GO8205" s="54"/>
      <c r="GP8205" s="54"/>
      <c r="GQ8205" s="54"/>
      <c r="GR8205" s="54"/>
      <c r="GS8205" s="54"/>
      <c r="GT8205" s="54"/>
      <c r="GU8205" s="54"/>
      <c r="GV8205" s="54"/>
      <c r="GW8205" s="54"/>
      <c r="GX8205" s="54"/>
      <c r="GY8205" s="54"/>
      <c r="GZ8205" s="54"/>
      <c r="HA8205" s="54"/>
      <c r="HB8205" s="54"/>
      <c r="HC8205" s="54"/>
      <c r="HD8205" s="54"/>
      <c r="HE8205" s="54"/>
      <c r="HF8205" s="54"/>
      <c r="HG8205" s="54"/>
      <c r="HH8205" s="54"/>
      <c r="HI8205" s="54"/>
      <c r="HJ8205" s="54"/>
      <c r="HK8205" s="54"/>
      <c r="HL8205" s="54"/>
      <c r="HM8205" s="54"/>
      <c r="HN8205" s="54"/>
      <c r="HO8205" s="54"/>
      <c r="HP8205" s="54"/>
      <c r="HQ8205" s="54"/>
      <c r="HR8205" s="54"/>
      <c r="HS8205" s="54"/>
      <c r="HT8205" s="54"/>
      <c r="HU8205" s="54"/>
      <c r="HV8205" s="54"/>
      <c r="HW8205" s="54"/>
      <c r="HX8205" s="54"/>
      <c r="HY8205" s="54"/>
      <c r="HZ8205" s="54"/>
      <c r="IA8205" s="54"/>
      <c r="IB8205" s="54"/>
      <c r="IC8205" s="54"/>
      <c r="ID8205" s="54"/>
      <c r="IE8205" s="54"/>
      <c r="IF8205" s="54"/>
      <c r="IG8205" s="54"/>
      <c r="IH8205" s="54"/>
      <c r="II8205" s="54"/>
      <c r="IJ8205" s="54"/>
      <c r="IK8205" s="54"/>
      <c r="IL8205" s="54"/>
      <c r="IM8205" s="54"/>
      <c r="IN8205" s="54"/>
      <c r="IO8205" s="54"/>
      <c r="IP8205" s="54"/>
      <c r="IQ8205" s="54"/>
      <c r="IR8205" s="54"/>
      <c r="IS8205" s="54"/>
      <c r="IT8205" s="54"/>
      <c r="IU8205" s="54"/>
      <c r="IV8205" s="54"/>
    </row>
    <row r="8206" spans="2:256" ht="13.5">
      <c r="B8206" s="37"/>
      <c r="C8206" s="37"/>
      <c r="D8206" s="37"/>
      <c r="E8206" s="37"/>
      <c r="F8206" s="37"/>
      <c r="G8206" s="37"/>
      <c r="O8206" s="54"/>
      <c r="P8206" s="54"/>
      <c r="Q8206" s="54"/>
      <c r="R8206" s="54"/>
      <c r="S8206" s="54"/>
      <c r="T8206" s="54"/>
      <c r="U8206" s="54"/>
      <c r="V8206" s="54"/>
      <c r="W8206" s="54"/>
      <c r="X8206" s="54"/>
      <c r="Y8206" s="54"/>
      <c r="Z8206" s="54"/>
      <c r="AA8206" s="54"/>
      <c r="AB8206" s="54"/>
      <c r="AC8206" s="54"/>
      <c r="AD8206" s="54"/>
      <c r="AE8206" s="54"/>
      <c r="AF8206" s="54"/>
      <c r="AG8206" s="54"/>
      <c r="AH8206" s="54"/>
      <c r="AI8206" s="54"/>
      <c r="AJ8206" s="54"/>
      <c r="AK8206" s="54"/>
      <c r="AL8206" s="54"/>
      <c r="AM8206" s="54"/>
      <c r="AN8206" s="54"/>
      <c r="AO8206" s="54"/>
      <c r="AP8206" s="54"/>
      <c r="AQ8206" s="54"/>
      <c r="AR8206" s="54"/>
      <c r="AS8206" s="54"/>
      <c r="AT8206" s="54"/>
      <c r="AU8206" s="54"/>
      <c r="AV8206" s="54"/>
      <c r="AW8206" s="54"/>
      <c r="AX8206" s="54"/>
      <c r="AY8206" s="54"/>
      <c r="AZ8206" s="54"/>
      <c r="BA8206" s="54"/>
      <c r="BB8206" s="54"/>
      <c r="BC8206" s="54"/>
      <c r="BD8206" s="54"/>
      <c r="BE8206" s="54"/>
      <c r="BF8206" s="54"/>
      <c r="BG8206" s="54"/>
      <c r="BH8206" s="54"/>
      <c r="BI8206" s="54"/>
      <c r="BJ8206" s="54"/>
      <c r="BK8206" s="54"/>
      <c r="BL8206" s="54"/>
      <c r="BM8206" s="54"/>
      <c r="BN8206" s="54"/>
      <c r="BO8206" s="54"/>
      <c r="BP8206" s="54"/>
      <c r="BQ8206" s="54"/>
      <c r="BR8206" s="54"/>
      <c r="BS8206" s="54"/>
      <c r="BT8206" s="54"/>
      <c r="BU8206" s="54"/>
      <c r="BV8206" s="54"/>
      <c r="BW8206" s="54"/>
      <c r="BX8206" s="54"/>
      <c r="BY8206" s="54"/>
      <c r="BZ8206" s="54"/>
      <c r="CA8206" s="54"/>
      <c r="CB8206" s="54"/>
      <c r="CC8206" s="54"/>
      <c r="CD8206" s="54"/>
      <c r="CE8206" s="54"/>
      <c r="CF8206" s="54"/>
      <c r="CG8206" s="54"/>
      <c r="CH8206" s="54"/>
      <c r="CI8206" s="54"/>
      <c r="CJ8206" s="54"/>
      <c r="CK8206" s="54"/>
      <c r="CL8206" s="54"/>
      <c r="CM8206" s="54"/>
      <c r="CN8206" s="54"/>
      <c r="CO8206" s="54"/>
      <c r="CP8206" s="54"/>
      <c r="CQ8206" s="54"/>
      <c r="CR8206" s="54"/>
      <c r="CS8206" s="54"/>
      <c r="CT8206" s="54"/>
      <c r="CU8206" s="54"/>
      <c r="CV8206" s="54"/>
      <c r="CW8206" s="54"/>
      <c r="CX8206" s="54"/>
      <c r="CY8206" s="54"/>
      <c r="CZ8206" s="54"/>
      <c r="DA8206" s="54"/>
      <c r="DB8206" s="54"/>
      <c r="DC8206" s="54"/>
      <c r="DD8206" s="54"/>
      <c r="DE8206" s="54"/>
      <c r="DF8206" s="54"/>
      <c r="DG8206" s="54"/>
      <c r="DH8206" s="54"/>
      <c r="DI8206" s="54"/>
      <c r="DJ8206" s="54"/>
      <c r="DK8206" s="54"/>
      <c r="DL8206" s="54"/>
      <c r="DM8206" s="54"/>
      <c r="DN8206" s="54"/>
      <c r="DO8206" s="54"/>
      <c r="DP8206" s="54"/>
      <c r="DQ8206" s="54"/>
      <c r="DR8206" s="54"/>
      <c r="DS8206" s="54"/>
      <c r="DT8206" s="54"/>
      <c r="DU8206" s="54"/>
      <c r="DV8206" s="54"/>
      <c r="DW8206" s="54"/>
      <c r="DX8206" s="54"/>
      <c r="DY8206" s="54"/>
      <c r="DZ8206" s="54"/>
      <c r="EA8206" s="54"/>
      <c r="EB8206" s="54"/>
      <c r="EC8206" s="54"/>
      <c r="ED8206" s="54"/>
      <c r="EE8206" s="54"/>
      <c r="EF8206" s="54"/>
      <c r="EG8206" s="54"/>
      <c r="EH8206" s="54"/>
      <c r="EI8206" s="54"/>
      <c r="EJ8206" s="54"/>
      <c r="EK8206" s="54"/>
      <c r="EL8206" s="54"/>
      <c r="EM8206" s="54"/>
      <c r="EN8206" s="54"/>
      <c r="EO8206" s="54"/>
      <c r="EP8206" s="54"/>
      <c r="EQ8206" s="54"/>
      <c r="ER8206" s="54"/>
      <c r="ES8206" s="54"/>
      <c r="ET8206" s="54"/>
      <c r="EU8206" s="54"/>
      <c r="EV8206" s="54"/>
      <c r="EW8206" s="54"/>
      <c r="EX8206" s="54"/>
      <c r="EY8206" s="54"/>
      <c r="EZ8206" s="54"/>
      <c r="FA8206" s="54"/>
      <c r="FB8206" s="54"/>
      <c r="FC8206" s="54"/>
      <c r="FD8206" s="54"/>
      <c r="FE8206" s="54"/>
      <c r="FF8206" s="54"/>
      <c r="FG8206" s="54"/>
      <c r="FH8206" s="54"/>
      <c r="FI8206" s="54"/>
      <c r="FJ8206" s="54"/>
      <c r="FK8206" s="54"/>
      <c r="FL8206" s="54"/>
      <c r="FM8206" s="54"/>
      <c r="FN8206" s="54"/>
      <c r="FO8206" s="54"/>
      <c r="FP8206" s="54"/>
      <c r="FQ8206" s="54"/>
      <c r="FR8206" s="54"/>
      <c r="FS8206" s="54"/>
      <c r="FT8206" s="54"/>
      <c r="FU8206" s="54"/>
      <c r="FV8206" s="54"/>
      <c r="FW8206" s="54"/>
      <c r="FX8206" s="54"/>
      <c r="FY8206" s="54"/>
      <c r="FZ8206" s="54"/>
      <c r="GA8206" s="54"/>
      <c r="GB8206" s="54"/>
      <c r="GC8206" s="54"/>
      <c r="GD8206" s="54"/>
      <c r="GE8206" s="54"/>
      <c r="GF8206" s="54"/>
      <c r="GG8206" s="54"/>
      <c r="GH8206" s="54"/>
      <c r="GI8206" s="54"/>
      <c r="GJ8206" s="54"/>
      <c r="GK8206" s="54"/>
      <c r="GL8206" s="54"/>
      <c r="GM8206" s="54"/>
      <c r="GN8206" s="54"/>
      <c r="GO8206" s="54"/>
      <c r="GP8206" s="54"/>
      <c r="GQ8206" s="54"/>
      <c r="GR8206" s="54"/>
      <c r="GS8206" s="54"/>
      <c r="GT8206" s="54"/>
      <c r="GU8206" s="54"/>
      <c r="GV8206" s="54"/>
      <c r="GW8206" s="54"/>
      <c r="GX8206" s="54"/>
      <c r="GY8206" s="54"/>
      <c r="GZ8206" s="54"/>
      <c r="HA8206" s="54"/>
      <c r="HB8206" s="54"/>
      <c r="HC8206" s="54"/>
      <c r="HD8206" s="54"/>
      <c r="HE8206" s="54"/>
      <c r="HF8206" s="54"/>
      <c r="HG8206" s="54"/>
      <c r="HH8206" s="54"/>
      <c r="HI8206" s="54"/>
      <c r="HJ8206" s="54"/>
      <c r="HK8206" s="54"/>
      <c r="HL8206" s="54"/>
      <c r="HM8206" s="54"/>
      <c r="HN8206" s="54"/>
      <c r="HO8206" s="54"/>
      <c r="HP8206" s="54"/>
      <c r="HQ8206" s="54"/>
      <c r="HR8206" s="54"/>
      <c r="HS8206" s="54"/>
      <c r="HT8206" s="54"/>
      <c r="HU8206" s="54"/>
      <c r="HV8206" s="54"/>
      <c r="HW8206" s="54"/>
      <c r="HX8206" s="54"/>
      <c r="HY8206" s="54"/>
      <c r="HZ8206" s="54"/>
      <c r="IA8206" s="54"/>
      <c r="IB8206" s="54"/>
      <c r="IC8206" s="54"/>
      <c r="ID8206" s="54"/>
      <c r="IE8206" s="54"/>
      <c r="IF8206" s="54"/>
      <c r="IG8206" s="54"/>
      <c r="IH8206" s="54"/>
      <c r="II8206" s="54"/>
      <c r="IJ8206" s="54"/>
      <c r="IK8206" s="54"/>
      <c r="IL8206" s="54"/>
      <c r="IM8206" s="54"/>
      <c r="IN8206" s="54"/>
      <c r="IO8206" s="54"/>
      <c r="IP8206" s="54"/>
      <c r="IQ8206" s="54"/>
      <c r="IR8206" s="54"/>
      <c r="IS8206" s="54"/>
      <c r="IT8206" s="54"/>
      <c r="IU8206" s="54"/>
      <c r="IV8206" s="54"/>
    </row>
    <row r="8207" spans="2:256" ht="13.5">
      <c r="B8207" s="37"/>
      <c r="C8207" s="37"/>
      <c r="D8207" s="37"/>
      <c r="E8207" s="37"/>
      <c r="F8207" s="37"/>
      <c r="G8207" s="37"/>
      <c r="O8207" s="54"/>
      <c r="P8207" s="54"/>
      <c r="Q8207" s="54"/>
      <c r="R8207" s="54"/>
      <c r="S8207" s="54"/>
      <c r="T8207" s="54"/>
      <c r="U8207" s="54"/>
      <c r="V8207" s="54"/>
      <c r="W8207" s="54"/>
      <c r="X8207" s="54"/>
      <c r="Y8207" s="54"/>
      <c r="Z8207" s="54"/>
      <c r="AA8207" s="54"/>
      <c r="AB8207" s="54"/>
      <c r="AC8207" s="54"/>
      <c r="AD8207" s="54"/>
      <c r="AE8207" s="54"/>
      <c r="AF8207" s="54"/>
      <c r="AG8207" s="54"/>
      <c r="AH8207" s="54"/>
      <c r="AI8207" s="54"/>
      <c r="AJ8207" s="54"/>
      <c r="AK8207" s="54"/>
      <c r="AL8207" s="54"/>
      <c r="AM8207" s="54"/>
      <c r="AN8207" s="54"/>
      <c r="AO8207" s="54"/>
      <c r="AP8207" s="54"/>
      <c r="AQ8207" s="54"/>
      <c r="AR8207" s="54"/>
      <c r="AS8207" s="54"/>
      <c r="AT8207" s="54"/>
      <c r="AU8207" s="54"/>
      <c r="AV8207" s="54"/>
      <c r="AW8207" s="54"/>
      <c r="AX8207" s="54"/>
      <c r="AY8207" s="54"/>
      <c r="AZ8207" s="54"/>
      <c r="BA8207" s="54"/>
      <c r="BB8207" s="54"/>
      <c r="BC8207" s="54"/>
      <c r="BD8207" s="54"/>
      <c r="BE8207" s="54"/>
      <c r="BF8207" s="54"/>
      <c r="BG8207" s="54"/>
      <c r="BH8207" s="54"/>
      <c r="BI8207" s="54"/>
      <c r="BJ8207" s="54"/>
      <c r="BK8207" s="54"/>
      <c r="BL8207" s="54"/>
      <c r="BM8207" s="54"/>
      <c r="BN8207" s="54"/>
      <c r="BO8207" s="54"/>
      <c r="BP8207" s="54"/>
      <c r="BQ8207" s="54"/>
      <c r="BR8207" s="54"/>
      <c r="BS8207" s="54"/>
      <c r="BT8207" s="54"/>
      <c r="BU8207" s="54"/>
      <c r="BV8207" s="54"/>
      <c r="BW8207" s="54"/>
      <c r="BX8207" s="54"/>
      <c r="BY8207" s="54"/>
      <c r="BZ8207" s="54"/>
      <c r="CA8207" s="54"/>
      <c r="CB8207" s="54"/>
      <c r="CC8207" s="54"/>
      <c r="CD8207" s="54"/>
      <c r="CE8207" s="54"/>
      <c r="CF8207" s="54"/>
      <c r="CG8207" s="54"/>
      <c r="CH8207" s="54"/>
      <c r="CI8207" s="54"/>
      <c r="CJ8207" s="54"/>
      <c r="CK8207" s="54"/>
      <c r="CL8207" s="54"/>
      <c r="CM8207" s="54"/>
      <c r="CN8207" s="54"/>
      <c r="CO8207" s="54"/>
      <c r="CP8207" s="54"/>
      <c r="CQ8207" s="54"/>
      <c r="CR8207" s="54"/>
      <c r="CS8207" s="54"/>
      <c r="CT8207" s="54"/>
      <c r="CU8207" s="54"/>
      <c r="CV8207" s="54"/>
      <c r="CW8207" s="54"/>
      <c r="CX8207" s="54"/>
      <c r="CY8207" s="54"/>
      <c r="CZ8207" s="54"/>
      <c r="DA8207" s="54"/>
      <c r="DB8207" s="54"/>
      <c r="DC8207" s="54"/>
      <c r="DD8207" s="54"/>
      <c r="DE8207" s="54"/>
      <c r="DF8207" s="54"/>
      <c r="DG8207" s="54"/>
      <c r="DH8207" s="54"/>
      <c r="DI8207" s="54"/>
      <c r="DJ8207" s="54"/>
      <c r="DK8207" s="54"/>
      <c r="DL8207" s="54"/>
      <c r="DM8207" s="54"/>
      <c r="DN8207" s="54"/>
      <c r="DO8207" s="54"/>
      <c r="DP8207" s="54"/>
      <c r="DQ8207" s="54"/>
      <c r="DR8207" s="54"/>
      <c r="DS8207" s="54"/>
      <c r="DT8207" s="54"/>
      <c r="DU8207" s="54"/>
      <c r="DV8207" s="54"/>
      <c r="DW8207" s="54"/>
      <c r="DX8207" s="54"/>
      <c r="DY8207" s="54"/>
      <c r="DZ8207" s="54"/>
      <c r="EA8207" s="54"/>
      <c r="EB8207" s="54"/>
      <c r="EC8207" s="54"/>
      <c r="ED8207" s="54"/>
      <c r="EE8207" s="54"/>
      <c r="EF8207" s="54"/>
      <c r="EG8207" s="54"/>
      <c r="EH8207" s="54"/>
      <c r="EI8207" s="54"/>
      <c r="EJ8207" s="54"/>
      <c r="EK8207" s="54"/>
      <c r="EL8207" s="54"/>
      <c r="EM8207" s="54"/>
      <c r="EN8207" s="54"/>
      <c r="EO8207" s="54"/>
      <c r="EP8207" s="54"/>
      <c r="EQ8207" s="54"/>
      <c r="ER8207" s="54"/>
      <c r="ES8207" s="54"/>
      <c r="ET8207" s="54"/>
      <c r="EU8207" s="54"/>
      <c r="EV8207" s="54"/>
      <c r="EW8207" s="54"/>
      <c r="EX8207" s="54"/>
      <c r="EY8207" s="54"/>
      <c r="EZ8207" s="54"/>
      <c r="FA8207" s="54"/>
      <c r="FB8207" s="54"/>
      <c r="FC8207" s="54"/>
      <c r="FD8207" s="54"/>
      <c r="FE8207" s="54"/>
      <c r="FF8207" s="54"/>
      <c r="FG8207" s="54"/>
      <c r="FH8207" s="54"/>
      <c r="FI8207" s="54"/>
      <c r="FJ8207" s="54"/>
      <c r="FK8207" s="54"/>
      <c r="FL8207" s="54"/>
      <c r="FM8207" s="54"/>
      <c r="FN8207" s="54"/>
      <c r="FO8207" s="54"/>
      <c r="FP8207" s="54"/>
      <c r="FQ8207" s="54"/>
      <c r="FR8207" s="54"/>
      <c r="FS8207" s="54"/>
      <c r="FT8207" s="54"/>
      <c r="FU8207" s="54"/>
      <c r="FV8207" s="54"/>
      <c r="FW8207" s="54"/>
      <c r="FX8207" s="54"/>
      <c r="FY8207" s="54"/>
      <c r="FZ8207" s="54"/>
      <c r="GA8207" s="54"/>
      <c r="GB8207" s="54"/>
      <c r="GC8207" s="54"/>
      <c r="GD8207" s="54"/>
      <c r="GE8207" s="54"/>
      <c r="GF8207" s="54"/>
      <c r="GG8207" s="54"/>
      <c r="GH8207" s="54"/>
      <c r="GI8207" s="54"/>
      <c r="GJ8207" s="54"/>
      <c r="GK8207" s="54"/>
      <c r="GL8207" s="54"/>
      <c r="GM8207" s="54"/>
      <c r="GN8207" s="54"/>
      <c r="GO8207" s="54"/>
      <c r="GP8207" s="54"/>
      <c r="GQ8207" s="54"/>
      <c r="GR8207" s="54"/>
      <c r="GS8207" s="54"/>
      <c r="GT8207" s="54"/>
      <c r="GU8207" s="54"/>
      <c r="GV8207" s="54"/>
      <c r="GW8207" s="54"/>
      <c r="GX8207" s="54"/>
      <c r="GY8207" s="54"/>
      <c r="GZ8207" s="54"/>
      <c r="HA8207" s="54"/>
      <c r="HB8207" s="54"/>
      <c r="HC8207" s="54"/>
      <c r="HD8207" s="54"/>
      <c r="HE8207" s="54"/>
      <c r="HF8207" s="54"/>
      <c r="HG8207" s="54"/>
      <c r="HH8207" s="54"/>
      <c r="HI8207" s="54"/>
      <c r="HJ8207" s="54"/>
      <c r="HK8207" s="54"/>
      <c r="HL8207" s="54"/>
      <c r="HM8207" s="54"/>
      <c r="HN8207" s="54"/>
      <c r="HO8207" s="54"/>
      <c r="HP8207" s="54"/>
      <c r="HQ8207" s="54"/>
      <c r="HR8207" s="54"/>
      <c r="HS8207" s="54"/>
      <c r="HT8207" s="54"/>
      <c r="HU8207" s="54"/>
      <c r="HV8207" s="54"/>
      <c r="HW8207" s="54"/>
      <c r="HX8207" s="54"/>
      <c r="HY8207" s="54"/>
      <c r="HZ8207" s="54"/>
      <c r="IA8207" s="54"/>
      <c r="IB8207" s="54"/>
      <c r="IC8207" s="54"/>
      <c r="ID8207" s="54"/>
      <c r="IE8207" s="54"/>
      <c r="IF8207" s="54"/>
      <c r="IG8207" s="54"/>
      <c r="IH8207" s="54"/>
      <c r="II8207" s="54"/>
      <c r="IJ8207" s="54"/>
      <c r="IK8207" s="54"/>
      <c r="IL8207" s="54"/>
      <c r="IM8207" s="54"/>
      <c r="IN8207" s="54"/>
      <c r="IO8207" s="54"/>
      <c r="IP8207" s="54"/>
      <c r="IQ8207" s="54"/>
      <c r="IR8207" s="54"/>
      <c r="IS8207" s="54"/>
      <c r="IT8207" s="54"/>
      <c r="IU8207" s="54"/>
      <c r="IV8207" s="54"/>
    </row>
    <row r="8208" spans="2:256" ht="13.5">
      <c r="B8208" s="37"/>
      <c r="C8208" s="37"/>
      <c r="D8208" s="37"/>
      <c r="E8208" s="37"/>
      <c r="F8208" s="37"/>
      <c r="G8208" s="37"/>
      <c r="O8208" s="54"/>
      <c r="P8208" s="54"/>
      <c r="Q8208" s="54"/>
      <c r="R8208" s="54"/>
      <c r="S8208" s="54"/>
      <c r="T8208" s="54"/>
      <c r="U8208" s="54"/>
      <c r="V8208" s="54"/>
      <c r="W8208" s="54"/>
      <c r="X8208" s="54"/>
      <c r="Y8208" s="54"/>
      <c r="Z8208" s="54"/>
      <c r="AA8208" s="54"/>
      <c r="AB8208" s="54"/>
      <c r="AC8208" s="54"/>
      <c r="AD8208" s="54"/>
      <c r="AE8208" s="54"/>
      <c r="AF8208" s="54"/>
      <c r="AG8208" s="54"/>
      <c r="AH8208" s="54"/>
      <c r="AI8208" s="54"/>
      <c r="AJ8208" s="54"/>
      <c r="AK8208" s="54"/>
      <c r="AL8208" s="54"/>
      <c r="AM8208" s="54"/>
      <c r="AN8208" s="54"/>
      <c r="AO8208" s="54"/>
      <c r="AP8208" s="54"/>
      <c r="AQ8208" s="54"/>
      <c r="AR8208" s="54"/>
      <c r="AS8208" s="54"/>
      <c r="AT8208" s="54"/>
      <c r="AU8208" s="54"/>
      <c r="AV8208" s="54"/>
      <c r="AW8208" s="54"/>
      <c r="AX8208" s="54"/>
      <c r="AY8208" s="54"/>
      <c r="AZ8208" s="54"/>
      <c r="BA8208" s="54"/>
      <c r="BB8208" s="54"/>
      <c r="BC8208" s="54"/>
      <c r="BD8208" s="54"/>
      <c r="BE8208" s="54"/>
      <c r="BF8208" s="54"/>
      <c r="BG8208" s="54"/>
      <c r="BH8208" s="54"/>
      <c r="BI8208" s="54"/>
      <c r="BJ8208" s="54"/>
      <c r="BK8208" s="54"/>
      <c r="BL8208" s="54"/>
      <c r="BM8208" s="54"/>
      <c r="BN8208" s="54"/>
      <c r="BO8208" s="54"/>
      <c r="BP8208" s="54"/>
      <c r="BQ8208" s="54"/>
      <c r="BR8208" s="54"/>
      <c r="BS8208" s="54"/>
      <c r="BT8208" s="54"/>
      <c r="BU8208" s="54"/>
      <c r="BV8208" s="54"/>
      <c r="BW8208" s="54"/>
      <c r="BX8208" s="54"/>
      <c r="BY8208" s="54"/>
      <c r="BZ8208" s="54"/>
      <c r="CA8208" s="54"/>
      <c r="CB8208" s="54"/>
      <c r="CC8208" s="54"/>
      <c r="CD8208" s="54"/>
      <c r="CE8208" s="54"/>
      <c r="CF8208" s="54"/>
      <c r="CG8208" s="54"/>
      <c r="CH8208" s="54"/>
      <c r="CI8208" s="54"/>
      <c r="CJ8208" s="54"/>
      <c r="CK8208" s="54"/>
      <c r="CL8208" s="54"/>
      <c r="CM8208" s="54"/>
      <c r="CN8208" s="54"/>
      <c r="CO8208" s="54"/>
      <c r="CP8208" s="54"/>
      <c r="CQ8208" s="54"/>
      <c r="CR8208" s="54"/>
      <c r="CS8208" s="54"/>
      <c r="CT8208" s="54"/>
      <c r="CU8208" s="54"/>
      <c r="CV8208" s="54"/>
      <c r="CW8208" s="54"/>
      <c r="CX8208" s="54"/>
      <c r="CY8208" s="54"/>
      <c r="CZ8208" s="54"/>
      <c r="DA8208" s="54"/>
      <c r="DB8208" s="54"/>
      <c r="DC8208" s="54"/>
      <c r="DD8208" s="54"/>
      <c r="DE8208" s="54"/>
      <c r="DF8208" s="54"/>
      <c r="DG8208" s="54"/>
      <c r="DH8208" s="54"/>
      <c r="DI8208" s="54"/>
      <c r="DJ8208" s="54"/>
      <c r="DK8208" s="54"/>
      <c r="DL8208" s="54"/>
      <c r="DM8208" s="54"/>
      <c r="DN8208" s="54"/>
      <c r="DO8208" s="54"/>
      <c r="DP8208" s="54"/>
      <c r="DQ8208" s="54"/>
      <c r="DR8208" s="54"/>
      <c r="DS8208" s="54"/>
      <c r="DT8208" s="54"/>
      <c r="DU8208" s="54"/>
      <c r="DV8208" s="54"/>
      <c r="DW8208" s="54"/>
      <c r="DX8208" s="54"/>
      <c r="DY8208" s="54"/>
      <c r="DZ8208" s="54"/>
      <c r="EA8208" s="54"/>
      <c r="EB8208" s="54"/>
      <c r="EC8208" s="54"/>
      <c r="ED8208" s="54"/>
      <c r="EE8208" s="54"/>
      <c r="EF8208" s="54"/>
      <c r="EG8208" s="54"/>
      <c r="EH8208" s="54"/>
      <c r="EI8208" s="54"/>
      <c r="EJ8208" s="54"/>
      <c r="EK8208" s="54"/>
      <c r="EL8208" s="54"/>
      <c r="EM8208" s="54"/>
      <c r="EN8208" s="54"/>
      <c r="EO8208" s="54"/>
      <c r="EP8208" s="54"/>
      <c r="EQ8208" s="54"/>
      <c r="ER8208" s="54"/>
      <c r="ES8208" s="54"/>
      <c r="ET8208" s="54"/>
      <c r="EU8208" s="54"/>
      <c r="EV8208" s="54"/>
      <c r="EW8208" s="54"/>
      <c r="EX8208" s="54"/>
      <c r="EY8208" s="54"/>
      <c r="EZ8208" s="54"/>
      <c r="FA8208" s="54"/>
      <c r="FB8208" s="54"/>
      <c r="FC8208" s="54"/>
      <c r="FD8208" s="54"/>
      <c r="FE8208" s="54"/>
      <c r="FF8208" s="54"/>
      <c r="FG8208" s="54"/>
      <c r="FH8208" s="54"/>
      <c r="FI8208" s="54"/>
      <c r="FJ8208" s="54"/>
      <c r="FK8208" s="54"/>
      <c r="FL8208" s="54"/>
      <c r="FM8208" s="54"/>
      <c r="FN8208" s="54"/>
      <c r="FO8208" s="54"/>
      <c r="FP8208" s="54"/>
      <c r="FQ8208" s="54"/>
      <c r="FR8208" s="54"/>
      <c r="FS8208" s="54"/>
      <c r="FT8208" s="54"/>
      <c r="FU8208" s="54"/>
      <c r="FV8208" s="54"/>
      <c r="FW8208" s="54"/>
      <c r="FX8208" s="54"/>
      <c r="FY8208" s="54"/>
      <c r="FZ8208" s="54"/>
      <c r="GA8208" s="54"/>
      <c r="GB8208" s="54"/>
      <c r="GC8208" s="54"/>
      <c r="GD8208" s="54"/>
      <c r="GE8208" s="54"/>
      <c r="GF8208" s="54"/>
      <c r="GG8208" s="54"/>
      <c r="GH8208" s="54"/>
      <c r="GI8208" s="54"/>
      <c r="GJ8208" s="54"/>
      <c r="GK8208" s="54"/>
      <c r="GL8208" s="54"/>
      <c r="GM8208" s="54"/>
      <c r="GN8208" s="54"/>
      <c r="GO8208" s="54"/>
      <c r="GP8208" s="54"/>
      <c r="GQ8208" s="54"/>
      <c r="GR8208" s="54"/>
      <c r="GS8208" s="54"/>
      <c r="GT8208" s="54"/>
      <c r="GU8208" s="54"/>
      <c r="GV8208" s="54"/>
      <c r="GW8208" s="54"/>
      <c r="GX8208" s="54"/>
      <c r="GY8208" s="54"/>
      <c r="GZ8208" s="54"/>
      <c r="HA8208" s="54"/>
      <c r="HB8208" s="54"/>
      <c r="HC8208" s="54"/>
      <c r="HD8208" s="54"/>
      <c r="HE8208" s="54"/>
      <c r="HF8208" s="54"/>
      <c r="HG8208" s="54"/>
      <c r="HH8208" s="54"/>
      <c r="HI8208" s="54"/>
      <c r="HJ8208" s="54"/>
      <c r="HK8208" s="54"/>
      <c r="HL8208" s="54"/>
      <c r="HM8208" s="54"/>
      <c r="HN8208" s="54"/>
      <c r="HO8208" s="54"/>
      <c r="HP8208" s="54"/>
      <c r="HQ8208" s="54"/>
      <c r="HR8208" s="54"/>
      <c r="HS8208" s="54"/>
      <c r="HT8208" s="54"/>
      <c r="HU8208" s="54"/>
      <c r="HV8208" s="54"/>
      <c r="HW8208" s="54"/>
      <c r="HX8208" s="54"/>
      <c r="HY8208" s="54"/>
      <c r="HZ8208" s="54"/>
      <c r="IA8208" s="54"/>
      <c r="IB8208" s="54"/>
      <c r="IC8208" s="54"/>
      <c r="ID8208" s="54"/>
      <c r="IE8208" s="54"/>
      <c r="IF8208" s="54"/>
      <c r="IG8208" s="54"/>
      <c r="IH8208" s="54"/>
      <c r="II8208" s="54"/>
      <c r="IJ8208" s="54"/>
      <c r="IK8208" s="54"/>
      <c r="IL8208" s="54"/>
      <c r="IM8208" s="54"/>
      <c r="IN8208" s="54"/>
      <c r="IO8208" s="54"/>
      <c r="IP8208" s="54"/>
      <c r="IQ8208" s="54"/>
      <c r="IR8208" s="54"/>
      <c r="IS8208" s="54"/>
      <c r="IT8208" s="54"/>
      <c r="IU8208" s="54"/>
      <c r="IV8208" s="54"/>
    </row>
    <row r="8209" spans="2:256" ht="13.5">
      <c r="B8209" s="37"/>
      <c r="C8209" s="37"/>
      <c r="D8209" s="37"/>
      <c r="E8209" s="37"/>
      <c r="F8209" s="37"/>
      <c r="G8209" s="37"/>
      <c r="O8209" s="54"/>
      <c r="P8209" s="54"/>
      <c r="Q8209" s="54"/>
      <c r="R8209" s="54"/>
      <c r="S8209" s="54"/>
      <c r="T8209" s="54"/>
      <c r="U8209" s="54"/>
      <c r="V8209" s="54"/>
      <c r="W8209" s="54"/>
      <c r="X8209" s="54"/>
      <c r="Y8209" s="54"/>
      <c r="Z8209" s="54"/>
      <c r="AA8209" s="54"/>
      <c r="AB8209" s="54"/>
      <c r="AC8209" s="54"/>
      <c r="AD8209" s="54"/>
      <c r="AE8209" s="54"/>
      <c r="AF8209" s="54"/>
      <c r="AG8209" s="54"/>
      <c r="AH8209" s="54"/>
      <c r="AI8209" s="54"/>
      <c r="AJ8209" s="54"/>
      <c r="AK8209" s="54"/>
      <c r="AL8209" s="54"/>
      <c r="AM8209" s="54"/>
      <c r="AN8209" s="54"/>
      <c r="AO8209" s="54"/>
      <c r="AP8209" s="54"/>
      <c r="AQ8209" s="54"/>
      <c r="AR8209" s="54"/>
      <c r="AS8209" s="54"/>
      <c r="AT8209" s="54"/>
      <c r="AU8209" s="54"/>
      <c r="AV8209" s="54"/>
      <c r="AW8209" s="54"/>
      <c r="AX8209" s="54"/>
      <c r="AY8209" s="54"/>
      <c r="AZ8209" s="54"/>
      <c r="BA8209" s="54"/>
      <c r="BB8209" s="54"/>
      <c r="BC8209" s="54"/>
      <c r="BD8209" s="54"/>
      <c r="BE8209" s="54"/>
      <c r="BF8209" s="54"/>
      <c r="BG8209" s="54"/>
      <c r="BH8209" s="54"/>
      <c r="BI8209" s="54"/>
      <c r="BJ8209" s="54"/>
      <c r="BK8209" s="54"/>
      <c r="BL8209" s="54"/>
      <c r="BM8209" s="54"/>
      <c r="BN8209" s="54"/>
      <c r="BO8209" s="54"/>
      <c r="BP8209" s="54"/>
      <c r="BQ8209" s="54"/>
      <c r="BR8209" s="54"/>
      <c r="BS8209" s="54"/>
      <c r="BT8209" s="54"/>
      <c r="BU8209" s="54"/>
      <c r="BV8209" s="54"/>
      <c r="BW8209" s="54"/>
      <c r="BX8209" s="54"/>
      <c r="BY8209" s="54"/>
      <c r="BZ8209" s="54"/>
      <c r="CA8209" s="54"/>
      <c r="CB8209" s="54"/>
      <c r="CC8209" s="54"/>
      <c r="CD8209" s="54"/>
      <c r="CE8209" s="54"/>
      <c r="CF8209" s="54"/>
      <c r="CG8209" s="54"/>
      <c r="CH8209" s="54"/>
      <c r="CI8209" s="54"/>
      <c r="CJ8209" s="54"/>
      <c r="CK8209" s="54"/>
      <c r="CL8209" s="54"/>
      <c r="CM8209" s="54"/>
      <c r="CN8209" s="54"/>
      <c r="CO8209" s="54"/>
      <c r="CP8209" s="54"/>
      <c r="CQ8209" s="54"/>
      <c r="CR8209" s="54"/>
      <c r="CS8209" s="54"/>
      <c r="CT8209" s="54"/>
      <c r="CU8209" s="54"/>
      <c r="CV8209" s="54"/>
      <c r="CW8209" s="54"/>
      <c r="CX8209" s="54"/>
      <c r="CY8209" s="54"/>
      <c r="CZ8209" s="54"/>
      <c r="DA8209" s="54"/>
      <c r="DB8209" s="54"/>
      <c r="DC8209" s="54"/>
      <c r="DD8209" s="54"/>
      <c r="DE8209" s="54"/>
      <c r="DF8209" s="54"/>
      <c r="DG8209" s="54"/>
      <c r="DH8209" s="54"/>
      <c r="DI8209" s="54"/>
      <c r="DJ8209" s="54"/>
      <c r="DK8209" s="54"/>
      <c r="DL8209" s="54"/>
      <c r="DM8209" s="54"/>
      <c r="DN8209" s="54"/>
      <c r="DO8209" s="54"/>
      <c r="DP8209" s="54"/>
      <c r="DQ8209" s="54"/>
      <c r="DR8209" s="54"/>
      <c r="DS8209" s="54"/>
      <c r="DT8209" s="54"/>
      <c r="DU8209" s="54"/>
      <c r="DV8209" s="54"/>
      <c r="DW8209" s="54"/>
      <c r="DX8209" s="54"/>
      <c r="DY8209" s="54"/>
      <c r="DZ8209" s="54"/>
      <c r="EA8209" s="54"/>
      <c r="EB8209" s="54"/>
      <c r="EC8209" s="54"/>
      <c r="ED8209" s="54"/>
      <c r="EE8209" s="54"/>
      <c r="EF8209" s="54"/>
      <c r="EG8209" s="54"/>
      <c r="EH8209" s="54"/>
      <c r="EI8209" s="54"/>
      <c r="EJ8209" s="54"/>
      <c r="EK8209" s="54"/>
      <c r="EL8209" s="54"/>
      <c r="EM8209" s="54"/>
      <c r="EN8209" s="54"/>
      <c r="EO8209" s="54"/>
      <c r="EP8209" s="54"/>
      <c r="EQ8209" s="54"/>
      <c r="ER8209" s="54"/>
      <c r="ES8209" s="54"/>
      <c r="ET8209" s="54"/>
      <c r="EU8209" s="54"/>
      <c r="EV8209" s="54"/>
      <c r="EW8209" s="54"/>
      <c r="EX8209" s="54"/>
      <c r="EY8209" s="54"/>
      <c r="EZ8209" s="54"/>
      <c r="FA8209" s="54"/>
      <c r="FB8209" s="54"/>
      <c r="FC8209" s="54"/>
      <c r="FD8209" s="54"/>
      <c r="FE8209" s="54"/>
      <c r="FF8209" s="54"/>
      <c r="FG8209" s="54"/>
      <c r="FH8209" s="54"/>
      <c r="FI8209" s="54"/>
      <c r="FJ8209" s="54"/>
      <c r="FK8209" s="54"/>
      <c r="FL8209" s="54"/>
      <c r="FM8209" s="54"/>
      <c r="FN8209" s="54"/>
      <c r="FO8209" s="54"/>
      <c r="FP8209" s="54"/>
      <c r="FQ8209" s="54"/>
      <c r="FR8209" s="54"/>
      <c r="FS8209" s="54"/>
      <c r="FT8209" s="54"/>
      <c r="FU8209" s="54"/>
      <c r="FV8209" s="54"/>
      <c r="FW8209" s="54"/>
      <c r="FX8209" s="54"/>
      <c r="FY8209" s="54"/>
      <c r="FZ8209" s="54"/>
      <c r="GA8209" s="54"/>
      <c r="GB8209" s="54"/>
      <c r="GC8209" s="54"/>
      <c r="GD8209" s="54"/>
      <c r="GE8209" s="54"/>
      <c r="GF8209" s="54"/>
      <c r="GG8209" s="54"/>
      <c r="GH8209" s="54"/>
      <c r="GI8209" s="54"/>
      <c r="GJ8209" s="54"/>
      <c r="GK8209" s="54"/>
      <c r="GL8209" s="54"/>
      <c r="GM8209" s="54"/>
      <c r="GN8209" s="54"/>
      <c r="GO8209" s="54"/>
      <c r="GP8209" s="54"/>
      <c r="GQ8209" s="54"/>
      <c r="GR8209" s="54"/>
      <c r="GS8209" s="54"/>
      <c r="GT8209" s="54"/>
      <c r="GU8209" s="54"/>
      <c r="GV8209" s="54"/>
      <c r="GW8209" s="54"/>
      <c r="GX8209" s="54"/>
      <c r="GY8209" s="54"/>
      <c r="GZ8209" s="54"/>
      <c r="HA8209" s="54"/>
      <c r="HB8209" s="54"/>
      <c r="HC8209" s="54"/>
      <c r="HD8209" s="54"/>
      <c r="HE8209" s="54"/>
      <c r="HF8209" s="54"/>
      <c r="HG8209" s="54"/>
      <c r="HH8209" s="54"/>
      <c r="HI8209" s="54"/>
      <c r="HJ8209" s="54"/>
      <c r="HK8209" s="54"/>
      <c r="HL8209" s="54"/>
      <c r="HM8209" s="54"/>
      <c r="HN8209" s="54"/>
      <c r="HO8209" s="54"/>
      <c r="HP8209" s="54"/>
      <c r="HQ8209" s="54"/>
      <c r="HR8209" s="54"/>
      <c r="HS8209" s="54"/>
      <c r="HT8209" s="54"/>
      <c r="HU8209" s="54"/>
      <c r="HV8209" s="54"/>
      <c r="HW8209" s="54"/>
      <c r="HX8209" s="54"/>
      <c r="HY8209" s="54"/>
      <c r="HZ8209" s="54"/>
      <c r="IA8209" s="54"/>
      <c r="IB8209" s="54"/>
      <c r="IC8209" s="54"/>
      <c r="ID8209" s="54"/>
      <c r="IE8209" s="54"/>
      <c r="IF8209" s="54"/>
      <c r="IG8209" s="54"/>
      <c r="IH8209" s="54"/>
      <c r="II8209" s="54"/>
      <c r="IJ8209" s="54"/>
      <c r="IK8209" s="54"/>
      <c r="IL8209" s="54"/>
      <c r="IM8209" s="54"/>
      <c r="IN8209" s="54"/>
      <c r="IO8209" s="54"/>
      <c r="IP8209" s="54"/>
      <c r="IQ8209" s="54"/>
      <c r="IR8209" s="54"/>
      <c r="IS8209" s="54"/>
      <c r="IT8209" s="54"/>
      <c r="IU8209" s="54"/>
      <c r="IV8209" s="54"/>
    </row>
    <row r="8210" spans="2:256" ht="13.5">
      <c r="B8210" s="37"/>
      <c r="C8210" s="37"/>
      <c r="D8210" s="37"/>
      <c r="E8210" s="37"/>
      <c r="F8210" s="37"/>
      <c r="G8210" s="37"/>
      <c r="O8210" s="54"/>
      <c r="P8210" s="54"/>
      <c r="Q8210" s="54"/>
      <c r="R8210" s="54"/>
      <c r="S8210" s="54"/>
      <c r="T8210" s="54"/>
      <c r="U8210" s="54"/>
      <c r="V8210" s="54"/>
      <c r="W8210" s="54"/>
      <c r="X8210" s="54"/>
      <c r="Y8210" s="54"/>
      <c r="Z8210" s="54"/>
      <c r="AA8210" s="54"/>
      <c r="AB8210" s="54"/>
      <c r="AC8210" s="54"/>
      <c r="AD8210" s="54"/>
      <c r="AE8210" s="54"/>
      <c r="AF8210" s="54"/>
      <c r="AG8210" s="54"/>
      <c r="AH8210" s="54"/>
      <c r="AI8210" s="54"/>
      <c r="AJ8210" s="54"/>
      <c r="AK8210" s="54"/>
      <c r="AL8210" s="54"/>
      <c r="AM8210" s="54"/>
      <c r="AN8210" s="54"/>
      <c r="AO8210" s="54"/>
      <c r="AP8210" s="54"/>
      <c r="AQ8210" s="54"/>
      <c r="AR8210" s="54"/>
      <c r="AS8210" s="54"/>
      <c r="AT8210" s="54"/>
      <c r="AU8210" s="54"/>
      <c r="AV8210" s="54"/>
      <c r="AW8210" s="54"/>
      <c r="AX8210" s="54"/>
      <c r="AY8210" s="54"/>
      <c r="AZ8210" s="54"/>
      <c r="BA8210" s="54"/>
      <c r="BB8210" s="54"/>
      <c r="BC8210" s="54"/>
      <c r="BD8210" s="54"/>
      <c r="BE8210" s="54"/>
      <c r="BF8210" s="54"/>
      <c r="BG8210" s="54"/>
      <c r="BH8210" s="54"/>
      <c r="BI8210" s="54"/>
      <c r="BJ8210" s="54"/>
      <c r="BK8210" s="54"/>
      <c r="BL8210" s="54"/>
      <c r="BM8210" s="54"/>
      <c r="BN8210" s="54"/>
      <c r="BO8210" s="54"/>
      <c r="BP8210" s="54"/>
      <c r="BQ8210" s="54"/>
      <c r="BR8210" s="54"/>
      <c r="BS8210" s="54"/>
      <c r="BT8210" s="54"/>
      <c r="BU8210" s="54"/>
      <c r="BV8210" s="54"/>
      <c r="BW8210" s="54"/>
      <c r="BX8210" s="54"/>
      <c r="BY8210" s="54"/>
      <c r="BZ8210" s="54"/>
      <c r="CA8210" s="54"/>
      <c r="CB8210" s="54"/>
      <c r="CC8210" s="54"/>
      <c r="CD8210" s="54"/>
      <c r="CE8210" s="54"/>
      <c r="CF8210" s="54"/>
      <c r="CG8210" s="54"/>
      <c r="CH8210" s="54"/>
      <c r="CI8210" s="54"/>
      <c r="CJ8210" s="54"/>
      <c r="CK8210" s="54"/>
      <c r="CL8210" s="54"/>
      <c r="CM8210" s="54"/>
      <c r="CN8210" s="54"/>
      <c r="CO8210" s="54"/>
      <c r="CP8210" s="54"/>
      <c r="CQ8210" s="54"/>
      <c r="CR8210" s="54"/>
      <c r="CS8210" s="54"/>
      <c r="CT8210" s="54"/>
      <c r="CU8210" s="54"/>
      <c r="CV8210" s="54"/>
      <c r="CW8210" s="54"/>
      <c r="CX8210" s="54"/>
      <c r="CY8210" s="54"/>
      <c r="CZ8210" s="54"/>
      <c r="DA8210" s="54"/>
      <c r="DB8210" s="54"/>
      <c r="DC8210" s="54"/>
      <c r="DD8210" s="54"/>
      <c r="DE8210" s="54"/>
      <c r="DF8210" s="54"/>
      <c r="DG8210" s="54"/>
      <c r="DH8210" s="54"/>
      <c r="DI8210" s="54"/>
      <c r="DJ8210" s="54"/>
      <c r="DK8210" s="54"/>
      <c r="DL8210" s="54"/>
      <c r="DM8210" s="54"/>
      <c r="DN8210" s="54"/>
      <c r="DO8210" s="54"/>
      <c r="DP8210" s="54"/>
      <c r="DQ8210" s="54"/>
      <c r="DR8210" s="54"/>
      <c r="DS8210" s="54"/>
      <c r="DT8210" s="54"/>
      <c r="DU8210" s="54"/>
      <c r="DV8210" s="54"/>
      <c r="DW8210" s="54"/>
      <c r="DX8210" s="54"/>
      <c r="DY8210" s="54"/>
      <c r="DZ8210" s="54"/>
      <c r="EA8210" s="54"/>
      <c r="EB8210" s="54"/>
      <c r="EC8210" s="54"/>
      <c r="ED8210" s="54"/>
      <c r="EE8210" s="54"/>
      <c r="EF8210" s="54"/>
      <c r="EG8210" s="54"/>
      <c r="EH8210" s="54"/>
      <c r="EI8210" s="54"/>
      <c r="EJ8210" s="54"/>
      <c r="EK8210" s="54"/>
      <c r="EL8210" s="54"/>
      <c r="EM8210" s="54"/>
      <c r="EN8210" s="54"/>
      <c r="EO8210" s="54"/>
      <c r="EP8210" s="54"/>
      <c r="EQ8210" s="54"/>
      <c r="ER8210" s="54"/>
      <c r="ES8210" s="54"/>
      <c r="ET8210" s="54"/>
      <c r="EU8210" s="54"/>
      <c r="EV8210" s="54"/>
      <c r="EW8210" s="54"/>
      <c r="EX8210" s="54"/>
      <c r="EY8210" s="54"/>
      <c r="EZ8210" s="54"/>
      <c r="FA8210" s="54"/>
      <c r="FB8210" s="54"/>
      <c r="FC8210" s="54"/>
      <c r="FD8210" s="54"/>
      <c r="FE8210" s="54"/>
      <c r="FF8210" s="54"/>
      <c r="FG8210" s="54"/>
      <c r="FH8210" s="54"/>
      <c r="FI8210" s="54"/>
      <c r="FJ8210" s="54"/>
      <c r="FK8210" s="54"/>
      <c r="FL8210" s="54"/>
      <c r="FM8210" s="54"/>
      <c r="FN8210" s="54"/>
      <c r="FO8210" s="54"/>
      <c r="FP8210" s="54"/>
      <c r="FQ8210" s="54"/>
      <c r="FR8210" s="54"/>
      <c r="FS8210" s="54"/>
      <c r="FT8210" s="54"/>
      <c r="FU8210" s="54"/>
      <c r="FV8210" s="54"/>
      <c r="FW8210" s="54"/>
      <c r="FX8210" s="54"/>
      <c r="FY8210" s="54"/>
      <c r="FZ8210" s="54"/>
      <c r="GA8210" s="54"/>
      <c r="GB8210" s="54"/>
      <c r="GC8210" s="54"/>
      <c r="GD8210" s="54"/>
      <c r="GE8210" s="54"/>
      <c r="GF8210" s="54"/>
      <c r="GG8210" s="54"/>
      <c r="GH8210" s="54"/>
      <c r="GI8210" s="54"/>
      <c r="GJ8210" s="54"/>
      <c r="GK8210" s="54"/>
      <c r="GL8210" s="54"/>
      <c r="GM8210" s="54"/>
      <c r="GN8210" s="54"/>
      <c r="GO8210" s="54"/>
      <c r="GP8210" s="54"/>
      <c r="GQ8210" s="54"/>
      <c r="GR8210" s="54"/>
      <c r="GS8210" s="54"/>
      <c r="GT8210" s="54"/>
      <c r="GU8210" s="54"/>
      <c r="GV8210" s="54"/>
      <c r="GW8210" s="54"/>
      <c r="GX8210" s="54"/>
      <c r="GY8210" s="54"/>
      <c r="GZ8210" s="54"/>
      <c r="HA8210" s="54"/>
      <c r="HB8210" s="54"/>
      <c r="HC8210" s="54"/>
      <c r="HD8210" s="54"/>
      <c r="HE8210" s="54"/>
      <c r="HF8210" s="54"/>
      <c r="HG8210" s="54"/>
      <c r="HH8210" s="54"/>
      <c r="HI8210" s="54"/>
      <c r="HJ8210" s="54"/>
      <c r="HK8210" s="54"/>
      <c r="HL8210" s="54"/>
      <c r="HM8210" s="54"/>
      <c r="HN8210" s="54"/>
      <c r="HO8210" s="54"/>
      <c r="HP8210" s="54"/>
      <c r="HQ8210" s="54"/>
      <c r="HR8210" s="54"/>
      <c r="HS8210" s="54"/>
      <c r="HT8210" s="54"/>
      <c r="HU8210" s="54"/>
      <c r="HV8210" s="54"/>
      <c r="HW8210" s="54"/>
      <c r="HX8210" s="54"/>
      <c r="HY8210" s="54"/>
      <c r="HZ8210" s="54"/>
      <c r="IA8210" s="54"/>
      <c r="IB8210" s="54"/>
      <c r="IC8210" s="54"/>
      <c r="ID8210" s="54"/>
      <c r="IE8210" s="54"/>
      <c r="IF8210" s="54"/>
      <c r="IG8210" s="54"/>
      <c r="IH8210" s="54"/>
      <c r="II8210" s="54"/>
      <c r="IJ8210" s="54"/>
      <c r="IK8210" s="54"/>
      <c r="IL8210" s="54"/>
      <c r="IM8210" s="54"/>
      <c r="IN8210" s="54"/>
      <c r="IO8210" s="54"/>
      <c r="IP8210" s="54"/>
      <c r="IQ8210" s="54"/>
      <c r="IR8210" s="54"/>
      <c r="IS8210" s="54"/>
      <c r="IT8210" s="54"/>
      <c r="IU8210" s="54"/>
      <c r="IV8210" s="54"/>
    </row>
    <row r="8211" spans="2:256" ht="13.5">
      <c r="B8211" s="37"/>
      <c r="C8211" s="37"/>
      <c r="D8211" s="37"/>
      <c r="E8211" s="37"/>
      <c r="F8211" s="37"/>
      <c r="G8211" s="37"/>
      <c r="O8211" s="54"/>
      <c r="P8211" s="54"/>
      <c r="Q8211" s="54"/>
      <c r="R8211" s="54"/>
      <c r="S8211" s="54"/>
      <c r="T8211" s="54"/>
      <c r="U8211" s="54"/>
      <c r="V8211" s="54"/>
      <c r="W8211" s="54"/>
      <c r="X8211" s="54"/>
      <c r="Y8211" s="54"/>
      <c r="Z8211" s="54"/>
      <c r="AA8211" s="54"/>
      <c r="AB8211" s="54"/>
      <c r="AC8211" s="54"/>
      <c r="AD8211" s="54"/>
      <c r="AE8211" s="54"/>
      <c r="AF8211" s="54"/>
      <c r="AG8211" s="54"/>
      <c r="AH8211" s="54"/>
      <c r="AI8211" s="54"/>
      <c r="AJ8211" s="54"/>
      <c r="AK8211" s="54"/>
      <c r="AL8211" s="54"/>
      <c r="AM8211" s="54"/>
      <c r="AN8211" s="54"/>
      <c r="AO8211" s="54"/>
      <c r="AP8211" s="54"/>
      <c r="AQ8211" s="54"/>
      <c r="AR8211" s="54"/>
      <c r="AS8211" s="54"/>
      <c r="AT8211" s="54"/>
      <c r="AU8211" s="54"/>
      <c r="AV8211" s="54"/>
      <c r="AW8211" s="54"/>
      <c r="AX8211" s="54"/>
      <c r="AY8211" s="54"/>
      <c r="AZ8211" s="54"/>
      <c r="BA8211" s="54"/>
      <c r="BB8211" s="54"/>
      <c r="BC8211" s="54"/>
      <c r="BD8211" s="54"/>
      <c r="BE8211" s="54"/>
      <c r="BF8211" s="54"/>
      <c r="BG8211" s="54"/>
      <c r="BH8211" s="54"/>
      <c r="BI8211" s="54"/>
      <c r="BJ8211" s="54"/>
      <c r="BK8211" s="54"/>
      <c r="BL8211" s="54"/>
      <c r="BM8211" s="54"/>
      <c r="BN8211" s="54"/>
      <c r="BO8211" s="54"/>
      <c r="BP8211" s="54"/>
      <c r="BQ8211" s="54"/>
      <c r="BR8211" s="54"/>
      <c r="BS8211" s="54"/>
      <c r="BT8211" s="54"/>
      <c r="BU8211" s="54"/>
      <c r="BV8211" s="54"/>
      <c r="BW8211" s="54"/>
      <c r="BX8211" s="54"/>
      <c r="BY8211" s="54"/>
      <c r="BZ8211" s="54"/>
      <c r="CA8211" s="54"/>
      <c r="CB8211" s="54"/>
      <c r="CC8211" s="54"/>
      <c r="CD8211" s="54"/>
      <c r="CE8211" s="54"/>
      <c r="CF8211" s="54"/>
      <c r="CG8211" s="54"/>
      <c r="CH8211" s="54"/>
      <c r="CI8211" s="54"/>
      <c r="CJ8211" s="54"/>
      <c r="CK8211" s="54"/>
      <c r="CL8211" s="54"/>
      <c r="CM8211" s="54"/>
      <c r="CN8211" s="54"/>
      <c r="CO8211" s="54"/>
      <c r="CP8211" s="54"/>
      <c r="CQ8211" s="54"/>
      <c r="CR8211" s="54"/>
      <c r="CS8211" s="54"/>
      <c r="CT8211" s="54"/>
      <c r="CU8211" s="54"/>
      <c r="CV8211" s="54"/>
      <c r="CW8211" s="54"/>
      <c r="CX8211" s="54"/>
      <c r="CY8211" s="54"/>
      <c r="CZ8211" s="54"/>
      <c r="DA8211" s="54"/>
      <c r="DB8211" s="54"/>
      <c r="DC8211" s="54"/>
      <c r="DD8211" s="54"/>
      <c r="DE8211" s="54"/>
      <c r="DF8211" s="54"/>
      <c r="DG8211" s="54"/>
      <c r="DH8211" s="54"/>
      <c r="DI8211" s="54"/>
      <c r="DJ8211" s="54"/>
      <c r="DK8211" s="54"/>
      <c r="DL8211" s="54"/>
      <c r="DM8211" s="54"/>
      <c r="DN8211" s="54"/>
      <c r="DO8211" s="54"/>
      <c r="DP8211" s="54"/>
      <c r="DQ8211" s="54"/>
      <c r="DR8211" s="54"/>
      <c r="DS8211" s="54"/>
      <c r="DT8211" s="54"/>
      <c r="DU8211" s="54"/>
      <c r="DV8211" s="54"/>
      <c r="DW8211" s="54"/>
      <c r="DX8211" s="54"/>
      <c r="DY8211" s="54"/>
      <c r="DZ8211" s="54"/>
      <c r="EA8211" s="54"/>
      <c r="EB8211" s="54"/>
      <c r="EC8211" s="54"/>
      <c r="ED8211" s="54"/>
      <c r="EE8211" s="54"/>
      <c r="EF8211" s="54"/>
      <c r="EG8211" s="54"/>
      <c r="EH8211" s="54"/>
      <c r="EI8211" s="54"/>
      <c r="EJ8211" s="54"/>
      <c r="EK8211" s="54"/>
      <c r="EL8211" s="54"/>
      <c r="EM8211" s="54"/>
      <c r="EN8211" s="54"/>
      <c r="EO8211" s="54"/>
      <c r="EP8211" s="54"/>
      <c r="EQ8211" s="54"/>
      <c r="ER8211" s="54"/>
      <c r="ES8211" s="54"/>
      <c r="ET8211" s="54"/>
      <c r="EU8211" s="54"/>
      <c r="EV8211" s="54"/>
      <c r="EW8211" s="54"/>
      <c r="EX8211" s="54"/>
      <c r="EY8211" s="54"/>
      <c r="EZ8211" s="54"/>
      <c r="FA8211" s="54"/>
      <c r="FB8211" s="54"/>
      <c r="FC8211" s="54"/>
      <c r="FD8211" s="54"/>
      <c r="FE8211" s="54"/>
      <c r="FF8211" s="54"/>
      <c r="FG8211" s="54"/>
      <c r="FH8211" s="54"/>
      <c r="FI8211" s="54"/>
      <c r="FJ8211" s="54"/>
      <c r="FK8211" s="54"/>
      <c r="FL8211" s="54"/>
      <c r="FM8211" s="54"/>
      <c r="FN8211" s="54"/>
      <c r="FO8211" s="54"/>
      <c r="FP8211" s="54"/>
      <c r="FQ8211" s="54"/>
      <c r="FR8211" s="54"/>
      <c r="FS8211" s="54"/>
      <c r="FT8211" s="54"/>
      <c r="FU8211" s="54"/>
      <c r="FV8211" s="54"/>
      <c r="FW8211" s="54"/>
      <c r="FX8211" s="54"/>
      <c r="FY8211" s="54"/>
      <c r="FZ8211" s="54"/>
      <c r="GA8211" s="54"/>
      <c r="GB8211" s="54"/>
      <c r="GC8211" s="54"/>
      <c r="GD8211" s="54"/>
      <c r="GE8211" s="54"/>
      <c r="GF8211" s="54"/>
      <c r="GG8211" s="54"/>
      <c r="GH8211" s="54"/>
      <c r="GI8211" s="54"/>
      <c r="GJ8211" s="54"/>
      <c r="GK8211" s="54"/>
      <c r="GL8211" s="54"/>
      <c r="GM8211" s="54"/>
      <c r="GN8211" s="54"/>
      <c r="GO8211" s="54"/>
      <c r="GP8211" s="54"/>
      <c r="GQ8211" s="54"/>
      <c r="GR8211" s="54"/>
      <c r="GS8211" s="54"/>
      <c r="GT8211" s="54"/>
      <c r="GU8211" s="54"/>
      <c r="GV8211" s="54"/>
      <c r="GW8211" s="54"/>
      <c r="GX8211" s="54"/>
      <c r="GY8211" s="54"/>
      <c r="GZ8211" s="54"/>
      <c r="HA8211" s="54"/>
      <c r="HB8211" s="54"/>
      <c r="HC8211" s="54"/>
      <c r="HD8211" s="54"/>
      <c r="HE8211" s="54"/>
      <c r="HF8211" s="54"/>
      <c r="HG8211" s="54"/>
      <c r="HH8211" s="54"/>
      <c r="HI8211" s="54"/>
      <c r="HJ8211" s="54"/>
      <c r="HK8211" s="54"/>
      <c r="HL8211" s="54"/>
      <c r="HM8211" s="54"/>
      <c r="HN8211" s="54"/>
      <c r="HO8211" s="54"/>
      <c r="HP8211" s="54"/>
      <c r="HQ8211" s="54"/>
      <c r="HR8211" s="54"/>
      <c r="HS8211" s="54"/>
      <c r="HT8211" s="54"/>
      <c r="HU8211" s="54"/>
      <c r="HV8211" s="54"/>
      <c r="HW8211" s="54"/>
      <c r="HX8211" s="54"/>
      <c r="HY8211" s="54"/>
      <c r="HZ8211" s="54"/>
      <c r="IA8211" s="54"/>
      <c r="IB8211" s="54"/>
      <c r="IC8211" s="54"/>
      <c r="ID8211" s="54"/>
      <c r="IE8211" s="54"/>
      <c r="IF8211" s="54"/>
      <c r="IG8211" s="54"/>
      <c r="IH8211" s="54"/>
      <c r="II8211" s="54"/>
      <c r="IJ8211" s="54"/>
      <c r="IK8211" s="54"/>
      <c r="IL8211" s="54"/>
      <c r="IM8211" s="54"/>
      <c r="IN8211" s="54"/>
      <c r="IO8211" s="54"/>
      <c r="IP8211" s="54"/>
      <c r="IQ8211" s="54"/>
      <c r="IR8211" s="54"/>
      <c r="IS8211" s="54"/>
      <c r="IT8211" s="54"/>
      <c r="IU8211" s="54"/>
      <c r="IV8211" s="54"/>
    </row>
    <row r="8212" spans="2:256" ht="13.5">
      <c r="B8212" s="37"/>
      <c r="C8212" s="37"/>
      <c r="D8212" s="37"/>
      <c r="E8212" s="37"/>
      <c r="F8212" s="37"/>
      <c r="G8212" s="37"/>
      <c r="O8212" s="54"/>
      <c r="P8212" s="54"/>
      <c r="Q8212" s="54"/>
      <c r="R8212" s="54"/>
      <c r="S8212" s="54"/>
      <c r="T8212" s="54"/>
      <c r="U8212" s="54"/>
      <c r="V8212" s="54"/>
      <c r="W8212" s="54"/>
      <c r="X8212" s="54"/>
      <c r="Y8212" s="54"/>
      <c r="Z8212" s="54"/>
      <c r="AA8212" s="54"/>
      <c r="AB8212" s="54"/>
      <c r="AC8212" s="54"/>
      <c r="AD8212" s="54"/>
      <c r="AE8212" s="54"/>
      <c r="AF8212" s="54"/>
      <c r="AG8212" s="54"/>
      <c r="AH8212" s="54"/>
      <c r="AI8212" s="54"/>
      <c r="AJ8212" s="54"/>
      <c r="AK8212" s="54"/>
      <c r="AL8212" s="54"/>
      <c r="AM8212" s="54"/>
      <c r="AN8212" s="54"/>
      <c r="AO8212" s="54"/>
      <c r="AP8212" s="54"/>
      <c r="AQ8212" s="54"/>
      <c r="AR8212" s="54"/>
      <c r="AS8212" s="54"/>
      <c r="AT8212" s="54"/>
      <c r="AU8212" s="54"/>
      <c r="AV8212" s="54"/>
      <c r="AW8212" s="54"/>
      <c r="AX8212" s="54"/>
      <c r="AY8212" s="54"/>
      <c r="AZ8212" s="54"/>
      <c r="BA8212" s="54"/>
      <c r="BB8212" s="54"/>
      <c r="BC8212" s="54"/>
      <c r="BD8212" s="54"/>
      <c r="BE8212" s="54"/>
      <c r="BF8212" s="54"/>
      <c r="BG8212" s="54"/>
      <c r="BH8212" s="54"/>
      <c r="BI8212" s="54"/>
      <c r="BJ8212" s="54"/>
      <c r="BK8212" s="54"/>
      <c r="BL8212" s="54"/>
      <c r="BM8212" s="54"/>
      <c r="BN8212" s="54"/>
      <c r="BO8212" s="54"/>
      <c r="BP8212" s="54"/>
      <c r="BQ8212" s="54"/>
      <c r="BR8212" s="54"/>
      <c r="BS8212" s="54"/>
      <c r="BT8212" s="54"/>
      <c r="BU8212" s="54"/>
      <c r="BV8212" s="54"/>
      <c r="BW8212" s="54"/>
      <c r="BX8212" s="54"/>
      <c r="BY8212" s="54"/>
      <c r="BZ8212" s="54"/>
      <c r="CA8212" s="54"/>
      <c r="CB8212" s="54"/>
      <c r="CC8212" s="54"/>
      <c r="CD8212" s="54"/>
      <c r="CE8212" s="54"/>
      <c r="CF8212" s="54"/>
      <c r="CG8212" s="54"/>
      <c r="CH8212" s="54"/>
      <c r="CI8212" s="54"/>
      <c r="CJ8212" s="54"/>
      <c r="CK8212" s="54"/>
      <c r="CL8212" s="54"/>
      <c r="CM8212" s="54"/>
      <c r="CN8212" s="54"/>
      <c r="CO8212" s="54"/>
      <c r="CP8212" s="54"/>
      <c r="CQ8212" s="54"/>
      <c r="CR8212" s="54"/>
      <c r="CS8212" s="54"/>
      <c r="CT8212" s="54"/>
      <c r="CU8212" s="54"/>
      <c r="CV8212" s="54"/>
      <c r="CW8212" s="54"/>
      <c r="CX8212" s="54"/>
      <c r="CY8212" s="54"/>
      <c r="CZ8212" s="54"/>
      <c r="DA8212" s="54"/>
      <c r="DB8212" s="54"/>
      <c r="DC8212" s="54"/>
      <c r="DD8212" s="54"/>
      <c r="DE8212" s="54"/>
      <c r="DF8212" s="54"/>
      <c r="DG8212" s="54"/>
      <c r="DH8212" s="54"/>
      <c r="DI8212" s="54"/>
      <c r="DJ8212" s="54"/>
      <c r="DK8212" s="54"/>
      <c r="DL8212" s="54"/>
      <c r="DM8212" s="54"/>
      <c r="DN8212" s="54"/>
      <c r="DO8212" s="54"/>
      <c r="DP8212" s="54"/>
      <c r="DQ8212" s="54"/>
      <c r="DR8212" s="54"/>
      <c r="DS8212" s="54"/>
      <c r="DT8212" s="54"/>
      <c r="DU8212" s="54"/>
      <c r="DV8212" s="54"/>
      <c r="DW8212" s="54"/>
      <c r="DX8212" s="54"/>
      <c r="DY8212" s="54"/>
      <c r="DZ8212" s="54"/>
      <c r="EA8212" s="54"/>
      <c r="EB8212" s="54"/>
      <c r="EC8212" s="54"/>
      <c r="ED8212" s="54"/>
      <c r="EE8212" s="54"/>
      <c r="EF8212" s="54"/>
      <c r="EG8212" s="54"/>
      <c r="EH8212" s="54"/>
      <c r="EI8212" s="54"/>
      <c r="EJ8212" s="54"/>
      <c r="EK8212" s="54"/>
      <c r="EL8212" s="54"/>
      <c r="EM8212" s="54"/>
      <c r="EN8212" s="54"/>
      <c r="EO8212" s="54"/>
      <c r="EP8212" s="54"/>
      <c r="EQ8212" s="54"/>
      <c r="ER8212" s="54"/>
      <c r="ES8212" s="54"/>
      <c r="ET8212" s="54"/>
      <c r="EU8212" s="54"/>
      <c r="EV8212" s="54"/>
      <c r="EW8212" s="54"/>
      <c r="EX8212" s="54"/>
      <c r="EY8212" s="54"/>
      <c r="EZ8212" s="54"/>
      <c r="FA8212" s="54"/>
      <c r="FB8212" s="54"/>
      <c r="FC8212" s="54"/>
      <c r="FD8212" s="54"/>
      <c r="FE8212" s="54"/>
      <c r="FF8212" s="54"/>
      <c r="FG8212" s="54"/>
      <c r="FH8212" s="54"/>
      <c r="FI8212" s="54"/>
      <c r="FJ8212" s="54"/>
      <c r="FK8212" s="54"/>
      <c r="FL8212" s="54"/>
      <c r="FM8212" s="54"/>
      <c r="FN8212" s="54"/>
      <c r="FO8212" s="54"/>
      <c r="FP8212" s="54"/>
      <c r="FQ8212" s="54"/>
      <c r="FR8212" s="54"/>
      <c r="FS8212" s="54"/>
      <c r="FT8212" s="54"/>
      <c r="FU8212" s="54"/>
      <c r="FV8212" s="54"/>
      <c r="FW8212" s="54"/>
      <c r="FX8212" s="54"/>
      <c r="FY8212" s="54"/>
      <c r="FZ8212" s="54"/>
      <c r="GA8212" s="54"/>
      <c r="GB8212" s="54"/>
      <c r="GC8212" s="54"/>
      <c r="GD8212" s="54"/>
      <c r="GE8212" s="54"/>
      <c r="GF8212" s="54"/>
      <c r="GG8212" s="54"/>
      <c r="GH8212" s="54"/>
      <c r="GI8212" s="54"/>
      <c r="GJ8212" s="54"/>
      <c r="GK8212" s="54"/>
      <c r="GL8212" s="54"/>
      <c r="GM8212" s="54"/>
      <c r="GN8212" s="54"/>
      <c r="GO8212" s="54"/>
      <c r="GP8212" s="54"/>
      <c r="GQ8212" s="54"/>
      <c r="GR8212" s="54"/>
      <c r="GS8212" s="54"/>
      <c r="GT8212" s="54"/>
      <c r="GU8212" s="54"/>
      <c r="GV8212" s="54"/>
      <c r="GW8212" s="54"/>
      <c r="GX8212" s="54"/>
      <c r="GY8212" s="54"/>
      <c r="GZ8212" s="54"/>
      <c r="HA8212" s="54"/>
      <c r="HB8212" s="54"/>
      <c r="HC8212" s="54"/>
      <c r="HD8212" s="54"/>
      <c r="HE8212" s="54"/>
      <c r="HF8212" s="54"/>
      <c r="HG8212" s="54"/>
      <c r="HH8212" s="54"/>
      <c r="HI8212" s="54"/>
      <c r="HJ8212" s="54"/>
      <c r="HK8212" s="54"/>
      <c r="HL8212" s="54"/>
      <c r="HM8212" s="54"/>
      <c r="HN8212" s="54"/>
      <c r="HO8212" s="54"/>
      <c r="HP8212" s="54"/>
      <c r="HQ8212" s="54"/>
      <c r="HR8212" s="54"/>
      <c r="HS8212" s="54"/>
      <c r="HT8212" s="54"/>
      <c r="HU8212" s="54"/>
      <c r="HV8212" s="54"/>
      <c r="HW8212" s="54"/>
      <c r="HX8212" s="54"/>
      <c r="HY8212" s="54"/>
      <c r="HZ8212" s="54"/>
      <c r="IA8212" s="54"/>
      <c r="IB8212" s="54"/>
      <c r="IC8212" s="54"/>
      <c r="ID8212" s="54"/>
      <c r="IE8212" s="54"/>
      <c r="IF8212" s="54"/>
      <c r="IG8212" s="54"/>
      <c r="IH8212" s="54"/>
      <c r="II8212" s="54"/>
      <c r="IJ8212" s="54"/>
      <c r="IK8212" s="54"/>
      <c r="IL8212" s="54"/>
      <c r="IM8212" s="54"/>
      <c r="IN8212" s="54"/>
      <c r="IO8212" s="54"/>
      <c r="IP8212" s="54"/>
      <c r="IQ8212" s="54"/>
      <c r="IR8212" s="54"/>
      <c r="IS8212" s="54"/>
      <c r="IT8212" s="54"/>
      <c r="IU8212" s="54"/>
      <c r="IV8212" s="54"/>
    </row>
    <row r="8213" spans="2:256" ht="13.5">
      <c r="B8213" s="37"/>
      <c r="C8213" s="37"/>
      <c r="D8213" s="37"/>
      <c r="E8213" s="37"/>
      <c r="F8213" s="37"/>
      <c r="G8213" s="37"/>
      <c r="O8213" s="54"/>
      <c r="P8213" s="54"/>
      <c r="Q8213" s="54"/>
      <c r="R8213" s="54"/>
      <c r="S8213" s="54"/>
      <c r="T8213" s="54"/>
      <c r="U8213" s="54"/>
      <c r="V8213" s="54"/>
      <c r="W8213" s="54"/>
      <c r="X8213" s="54"/>
      <c r="Y8213" s="54"/>
      <c r="Z8213" s="54"/>
      <c r="AA8213" s="54"/>
      <c r="AB8213" s="54"/>
      <c r="AC8213" s="54"/>
      <c r="AD8213" s="54"/>
      <c r="AE8213" s="54"/>
      <c r="AF8213" s="54"/>
      <c r="AG8213" s="54"/>
      <c r="AH8213" s="54"/>
      <c r="AI8213" s="54"/>
      <c r="AJ8213" s="54"/>
      <c r="AK8213" s="54"/>
      <c r="AL8213" s="54"/>
      <c r="AM8213" s="54"/>
      <c r="AN8213" s="54"/>
      <c r="AO8213" s="54"/>
      <c r="AP8213" s="54"/>
      <c r="AQ8213" s="54"/>
      <c r="AR8213" s="54"/>
      <c r="AS8213" s="54"/>
      <c r="AT8213" s="54"/>
      <c r="AU8213" s="54"/>
      <c r="AV8213" s="54"/>
      <c r="AW8213" s="54"/>
      <c r="AX8213" s="54"/>
      <c r="AY8213" s="54"/>
      <c r="AZ8213" s="54"/>
      <c r="BA8213" s="54"/>
      <c r="BB8213" s="54"/>
      <c r="BC8213" s="54"/>
      <c r="BD8213" s="54"/>
      <c r="BE8213" s="54"/>
      <c r="BF8213" s="54"/>
      <c r="BG8213" s="54"/>
      <c r="BH8213" s="54"/>
      <c r="BI8213" s="54"/>
      <c r="BJ8213" s="54"/>
      <c r="BK8213" s="54"/>
      <c r="BL8213" s="54"/>
      <c r="BM8213" s="54"/>
      <c r="BN8213" s="54"/>
      <c r="BO8213" s="54"/>
      <c r="BP8213" s="54"/>
      <c r="BQ8213" s="54"/>
      <c r="BR8213" s="54"/>
      <c r="BS8213" s="54"/>
      <c r="BT8213" s="54"/>
      <c r="BU8213" s="54"/>
      <c r="BV8213" s="54"/>
      <c r="BW8213" s="54"/>
      <c r="BX8213" s="54"/>
      <c r="BY8213" s="54"/>
      <c r="BZ8213" s="54"/>
      <c r="CA8213" s="54"/>
      <c r="CB8213" s="54"/>
      <c r="CC8213" s="54"/>
      <c r="CD8213" s="54"/>
      <c r="CE8213" s="54"/>
      <c r="CF8213" s="54"/>
      <c r="CG8213" s="54"/>
      <c r="CH8213" s="54"/>
      <c r="CI8213" s="54"/>
      <c r="CJ8213" s="54"/>
      <c r="CK8213" s="54"/>
      <c r="CL8213" s="54"/>
      <c r="CM8213" s="54"/>
      <c r="CN8213" s="54"/>
      <c r="CO8213" s="54"/>
      <c r="CP8213" s="54"/>
      <c r="CQ8213" s="54"/>
      <c r="CR8213" s="54"/>
      <c r="CS8213" s="54"/>
      <c r="CT8213" s="54"/>
      <c r="CU8213" s="54"/>
      <c r="CV8213" s="54"/>
      <c r="CW8213" s="54"/>
      <c r="CX8213" s="54"/>
      <c r="CY8213" s="54"/>
      <c r="CZ8213" s="54"/>
      <c r="DA8213" s="54"/>
      <c r="DB8213" s="54"/>
      <c r="DC8213" s="54"/>
      <c r="DD8213" s="54"/>
      <c r="DE8213" s="54"/>
      <c r="DF8213" s="54"/>
      <c r="DG8213" s="54"/>
      <c r="DH8213" s="54"/>
      <c r="DI8213" s="54"/>
      <c r="DJ8213" s="54"/>
      <c r="DK8213" s="54"/>
      <c r="DL8213" s="54"/>
      <c r="DM8213" s="54"/>
      <c r="DN8213" s="54"/>
      <c r="DO8213" s="54"/>
      <c r="DP8213" s="54"/>
      <c r="DQ8213" s="54"/>
      <c r="DR8213" s="54"/>
      <c r="DS8213" s="54"/>
      <c r="DT8213" s="54"/>
      <c r="DU8213" s="54"/>
      <c r="DV8213" s="54"/>
      <c r="DW8213" s="54"/>
      <c r="DX8213" s="54"/>
      <c r="DY8213" s="54"/>
      <c r="DZ8213" s="54"/>
      <c r="EA8213" s="54"/>
      <c r="EB8213" s="54"/>
      <c r="EC8213" s="54"/>
      <c r="ED8213" s="54"/>
      <c r="EE8213" s="54"/>
      <c r="EF8213" s="54"/>
      <c r="EG8213" s="54"/>
      <c r="EH8213" s="54"/>
      <c r="EI8213" s="54"/>
      <c r="EJ8213" s="54"/>
      <c r="EK8213" s="54"/>
      <c r="EL8213" s="54"/>
      <c r="EM8213" s="54"/>
      <c r="EN8213" s="54"/>
      <c r="EO8213" s="54"/>
      <c r="EP8213" s="54"/>
      <c r="EQ8213" s="54"/>
      <c r="ER8213" s="54"/>
      <c r="ES8213" s="54"/>
      <c r="ET8213" s="54"/>
      <c r="EU8213" s="54"/>
      <c r="EV8213" s="54"/>
      <c r="EW8213" s="54"/>
      <c r="EX8213" s="54"/>
      <c r="EY8213" s="54"/>
      <c r="EZ8213" s="54"/>
      <c r="FA8213" s="54"/>
      <c r="FB8213" s="54"/>
      <c r="FC8213" s="54"/>
      <c r="FD8213" s="54"/>
      <c r="FE8213" s="54"/>
      <c r="FF8213" s="54"/>
      <c r="FG8213" s="54"/>
      <c r="FH8213" s="54"/>
      <c r="FI8213" s="54"/>
      <c r="FJ8213" s="54"/>
      <c r="FK8213" s="54"/>
      <c r="FL8213" s="54"/>
      <c r="FM8213" s="54"/>
      <c r="FN8213" s="54"/>
      <c r="FO8213" s="54"/>
      <c r="FP8213" s="54"/>
      <c r="FQ8213" s="54"/>
      <c r="FR8213" s="54"/>
      <c r="FS8213" s="54"/>
      <c r="FT8213" s="54"/>
      <c r="FU8213" s="54"/>
      <c r="FV8213" s="54"/>
      <c r="FW8213" s="54"/>
      <c r="FX8213" s="54"/>
      <c r="FY8213" s="54"/>
      <c r="FZ8213" s="54"/>
      <c r="GA8213" s="54"/>
      <c r="GB8213" s="54"/>
      <c r="GC8213" s="54"/>
      <c r="GD8213" s="54"/>
      <c r="GE8213" s="54"/>
      <c r="GF8213" s="54"/>
      <c r="GG8213" s="54"/>
      <c r="GH8213" s="54"/>
      <c r="GI8213" s="54"/>
      <c r="GJ8213" s="54"/>
      <c r="GK8213" s="54"/>
      <c r="GL8213" s="54"/>
      <c r="GM8213" s="54"/>
      <c r="GN8213" s="54"/>
      <c r="GO8213" s="54"/>
      <c r="GP8213" s="54"/>
      <c r="GQ8213" s="54"/>
      <c r="GR8213" s="54"/>
      <c r="GS8213" s="54"/>
      <c r="GT8213" s="54"/>
      <c r="GU8213" s="54"/>
      <c r="GV8213" s="54"/>
      <c r="GW8213" s="54"/>
      <c r="GX8213" s="54"/>
      <c r="GY8213" s="54"/>
      <c r="GZ8213" s="54"/>
      <c r="HA8213" s="54"/>
      <c r="HB8213" s="54"/>
      <c r="HC8213" s="54"/>
      <c r="HD8213" s="54"/>
      <c r="HE8213" s="54"/>
      <c r="HF8213" s="54"/>
      <c r="HG8213" s="54"/>
      <c r="HH8213" s="54"/>
      <c r="HI8213" s="54"/>
      <c r="HJ8213" s="54"/>
      <c r="HK8213" s="54"/>
      <c r="HL8213" s="54"/>
      <c r="HM8213" s="54"/>
      <c r="HN8213" s="54"/>
      <c r="HO8213" s="54"/>
      <c r="HP8213" s="54"/>
      <c r="HQ8213" s="54"/>
      <c r="HR8213" s="54"/>
      <c r="HS8213" s="54"/>
      <c r="HT8213" s="54"/>
      <c r="HU8213" s="54"/>
      <c r="HV8213" s="54"/>
      <c r="HW8213" s="54"/>
      <c r="HX8213" s="54"/>
      <c r="HY8213" s="54"/>
      <c r="HZ8213" s="54"/>
      <c r="IA8213" s="54"/>
      <c r="IB8213" s="54"/>
      <c r="IC8213" s="54"/>
      <c r="ID8213" s="54"/>
      <c r="IE8213" s="54"/>
      <c r="IF8213" s="54"/>
      <c r="IG8213" s="54"/>
      <c r="IH8213" s="54"/>
      <c r="II8213" s="54"/>
      <c r="IJ8213" s="54"/>
      <c r="IK8213" s="54"/>
      <c r="IL8213" s="54"/>
      <c r="IM8213" s="54"/>
      <c r="IN8213" s="54"/>
      <c r="IO8213" s="54"/>
      <c r="IP8213" s="54"/>
      <c r="IQ8213" s="54"/>
      <c r="IR8213" s="54"/>
      <c r="IS8213" s="54"/>
      <c r="IT8213" s="54"/>
      <c r="IU8213" s="54"/>
      <c r="IV8213" s="54"/>
    </row>
    <row r="8214" spans="2:256" ht="13.5">
      <c r="B8214" s="37"/>
      <c r="C8214" s="37"/>
      <c r="D8214" s="37"/>
      <c r="E8214" s="37"/>
      <c r="F8214" s="37"/>
      <c r="G8214" s="37"/>
      <c r="O8214" s="54"/>
      <c r="P8214" s="54"/>
      <c r="Q8214" s="54"/>
      <c r="R8214" s="54"/>
      <c r="S8214" s="54"/>
      <c r="T8214" s="54"/>
      <c r="U8214" s="54"/>
      <c r="V8214" s="54"/>
      <c r="W8214" s="54"/>
      <c r="X8214" s="54"/>
      <c r="Y8214" s="54"/>
      <c r="Z8214" s="54"/>
      <c r="AA8214" s="54"/>
      <c r="AB8214" s="54"/>
      <c r="AC8214" s="54"/>
      <c r="AD8214" s="54"/>
      <c r="AE8214" s="54"/>
      <c r="AF8214" s="54"/>
      <c r="AG8214" s="54"/>
      <c r="AH8214" s="54"/>
      <c r="AI8214" s="54"/>
      <c r="AJ8214" s="54"/>
      <c r="AK8214" s="54"/>
      <c r="AL8214" s="54"/>
      <c r="AM8214" s="54"/>
      <c r="AN8214" s="54"/>
      <c r="AO8214" s="54"/>
      <c r="AP8214" s="54"/>
      <c r="AQ8214" s="54"/>
      <c r="AR8214" s="54"/>
      <c r="AS8214" s="54"/>
      <c r="AT8214" s="54"/>
      <c r="AU8214" s="54"/>
      <c r="AV8214" s="54"/>
      <c r="AW8214" s="54"/>
      <c r="AX8214" s="54"/>
      <c r="AY8214" s="54"/>
      <c r="AZ8214" s="54"/>
      <c r="BA8214" s="54"/>
      <c r="BB8214" s="54"/>
      <c r="BC8214" s="54"/>
      <c r="BD8214" s="54"/>
      <c r="BE8214" s="54"/>
      <c r="BF8214" s="54"/>
      <c r="BG8214" s="54"/>
      <c r="BH8214" s="54"/>
      <c r="BI8214" s="54"/>
      <c r="BJ8214" s="54"/>
      <c r="BK8214" s="54"/>
      <c r="BL8214" s="54"/>
      <c r="BM8214" s="54"/>
      <c r="BN8214" s="54"/>
      <c r="BO8214" s="54"/>
      <c r="BP8214" s="54"/>
      <c r="BQ8214" s="54"/>
      <c r="BR8214" s="54"/>
      <c r="BS8214" s="54"/>
      <c r="BT8214" s="54"/>
      <c r="BU8214" s="54"/>
      <c r="BV8214" s="54"/>
      <c r="BW8214" s="54"/>
      <c r="BX8214" s="54"/>
      <c r="BY8214" s="54"/>
      <c r="BZ8214" s="54"/>
      <c r="CA8214" s="54"/>
      <c r="CB8214" s="54"/>
      <c r="CC8214" s="54"/>
      <c r="CD8214" s="54"/>
      <c r="CE8214" s="54"/>
      <c r="CF8214" s="54"/>
      <c r="CG8214" s="54"/>
      <c r="CH8214" s="54"/>
      <c r="CI8214" s="54"/>
      <c r="CJ8214" s="54"/>
      <c r="CK8214" s="54"/>
      <c r="CL8214" s="54"/>
      <c r="CM8214" s="54"/>
      <c r="CN8214" s="54"/>
      <c r="CO8214" s="54"/>
      <c r="CP8214" s="54"/>
      <c r="CQ8214" s="54"/>
      <c r="CR8214" s="54"/>
      <c r="CS8214" s="54"/>
      <c r="CT8214" s="54"/>
      <c r="CU8214" s="54"/>
      <c r="CV8214" s="54"/>
      <c r="CW8214" s="54"/>
      <c r="CX8214" s="54"/>
      <c r="CY8214" s="54"/>
      <c r="CZ8214" s="54"/>
      <c r="DA8214" s="54"/>
      <c r="DB8214" s="54"/>
      <c r="DC8214" s="54"/>
      <c r="DD8214" s="54"/>
      <c r="DE8214" s="54"/>
      <c r="DF8214" s="54"/>
      <c r="DG8214" s="54"/>
      <c r="DH8214" s="54"/>
      <c r="DI8214" s="54"/>
      <c r="DJ8214" s="54"/>
      <c r="DK8214" s="54"/>
      <c r="DL8214" s="54"/>
      <c r="DM8214" s="54"/>
      <c r="DN8214" s="54"/>
      <c r="DO8214" s="54"/>
      <c r="DP8214" s="54"/>
      <c r="DQ8214" s="54"/>
      <c r="DR8214" s="54"/>
      <c r="DS8214" s="54"/>
      <c r="DT8214" s="54"/>
      <c r="DU8214" s="54"/>
      <c r="DV8214" s="54"/>
      <c r="DW8214" s="54"/>
      <c r="DX8214" s="54"/>
      <c r="DY8214" s="54"/>
      <c r="DZ8214" s="54"/>
      <c r="EA8214" s="54"/>
      <c r="EB8214" s="54"/>
      <c r="EC8214" s="54"/>
      <c r="ED8214" s="54"/>
      <c r="EE8214" s="54"/>
      <c r="EF8214" s="54"/>
      <c r="EG8214" s="54"/>
      <c r="EH8214" s="54"/>
      <c r="EI8214" s="54"/>
      <c r="EJ8214" s="54"/>
      <c r="EK8214" s="54"/>
      <c r="EL8214" s="54"/>
      <c r="EM8214" s="54"/>
      <c r="EN8214" s="54"/>
      <c r="EO8214" s="54"/>
      <c r="EP8214" s="54"/>
      <c r="EQ8214" s="54"/>
      <c r="ER8214" s="54"/>
      <c r="ES8214" s="54"/>
      <c r="ET8214" s="54"/>
      <c r="EU8214" s="54"/>
      <c r="EV8214" s="54"/>
      <c r="EW8214" s="54"/>
      <c r="EX8214" s="54"/>
      <c r="EY8214" s="54"/>
      <c r="EZ8214" s="54"/>
      <c r="FA8214" s="54"/>
      <c r="FB8214" s="54"/>
      <c r="FC8214" s="54"/>
      <c r="FD8214" s="54"/>
      <c r="FE8214" s="54"/>
      <c r="FF8214" s="54"/>
      <c r="FG8214" s="54"/>
      <c r="FH8214" s="54"/>
      <c r="FI8214" s="54"/>
      <c r="FJ8214" s="54"/>
      <c r="FK8214" s="54"/>
      <c r="FL8214" s="54"/>
      <c r="FM8214" s="54"/>
      <c r="FN8214" s="54"/>
      <c r="FO8214" s="54"/>
      <c r="FP8214" s="54"/>
      <c r="FQ8214" s="54"/>
      <c r="FR8214" s="54"/>
      <c r="FS8214" s="54"/>
      <c r="FT8214" s="54"/>
      <c r="FU8214" s="54"/>
      <c r="FV8214" s="54"/>
      <c r="FW8214" s="54"/>
      <c r="FX8214" s="54"/>
      <c r="FY8214" s="54"/>
      <c r="FZ8214" s="54"/>
      <c r="GA8214" s="54"/>
      <c r="GB8214" s="54"/>
      <c r="GC8214" s="54"/>
      <c r="GD8214" s="54"/>
      <c r="GE8214" s="54"/>
      <c r="GF8214" s="54"/>
      <c r="GG8214" s="54"/>
      <c r="GH8214" s="54"/>
      <c r="GI8214" s="54"/>
      <c r="GJ8214" s="54"/>
      <c r="GK8214" s="54"/>
      <c r="GL8214" s="54"/>
      <c r="GM8214" s="54"/>
      <c r="GN8214" s="54"/>
      <c r="GO8214" s="54"/>
      <c r="GP8214" s="54"/>
      <c r="GQ8214" s="54"/>
      <c r="GR8214" s="54"/>
      <c r="GS8214" s="54"/>
      <c r="GT8214" s="54"/>
      <c r="GU8214" s="54"/>
      <c r="GV8214" s="54"/>
      <c r="GW8214" s="54"/>
      <c r="GX8214" s="54"/>
      <c r="GY8214" s="54"/>
      <c r="GZ8214" s="54"/>
      <c r="HA8214" s="54"/>
      <c r="HB8214" s="54"/>
      <c r="HC8214" s="54"/>
      <c r="HD8214" s="54"/>
      <c r="HE8214" s="54"/>
      <c r="HF8214" s="54"/>
      <c r="HG8214" s="54"/>
      <c r="HH8214" s="54"/>
      <c r="HI8214" s="54"/>
      <c r="HJ8214" s="54"/>
      <c r="HK8214" s="54"/>
      <c r="HL8214" s="54"/>
      <c r="HM8214" s="54"/>
      <c r="HN8214" s="54"/>
      <c r="HO8214" s="54"/>
      <c r="HP8214" s="54"/>
      <c r="HQ8214" s="54"/>
      <c r="HR8214" s="54"/>
      <c r="HS8214" s="54"/>
      <c r="HT8214" s="54"/>
      <c r="HU8214" s="54"/>
      <c r="HV8214" s="54"/>
      <c r="HW8214" s="54"/>
      <c r="HX8214" s="54"/>
      <c r="HY8214" s="54"/>
      <c r="HZ8214" s="54"/>
      <c r="IA8214" s="54"/>
      <c r="IB8214" s="54"/>
      <c r="IC8214" s="54"/>
      <c r="ID8214" s="54"/>
      <c r="IE8214" s="54"/>
      <c r="IF8214" s="54"/>
      <c r="IG8214" s="54"/>
      <c r="IH8214" s="54"/>
      <c r="II8214" s="54"/>
      <c r="IJ8214" s="54"/>
      <c r="IK8214" s="54"/>
      <c r="IL8214" s="54"/>
      <c r="IM8214" s="54"/>
      <c r="IN8214" s="54"/>
      <c r="IO8214" s="54"/>
      <c r="IP8214" s="54"/>
      <c r="IQ8214" s="54"/>
      <c r="IR8214" s="54"/>
      <c r="IS8214" s="54"/>
      <c r="IT8214" s="54"/>
      <c r="IU8214" s="54"/>
      <c r="IV8214" s="54"/>
    </row>
    <row r="8215" spans="2:256" ht="13.5">
      <c r="B8215" s="37"/>
      <c r="C8215" s="37"/>
      <c r="D8215" s="37"/>
      <c r="E8215" s="37"/>
      <c r="F8215" s="37"/>
      <c r="G8215" s="37"/>
      <c r="O8215" s="54"/>
      <c r="P8215" s="54"/>
      <c r="Q8215" s="54"/>
      <c r="R8215" s="54"/>
      <c r="S8215" s="54"/>
      <c r="T8215" s="54"/>
      <c r="U8215" s="54"/>
      <c r="V8215" s="54"/>
      <c r="W8215" s="54"/>
      <c r="X8215" s="54"/>
      <c r="Y8215" s="54"/>
      <c r="Z8215" s="54"/>
      <c r="AA8215" s="54"/>
      <c r="AB8215" s="54"/>
      <c r="AC8215" s="54"/>
      <c r="AD8215" s="54"/>
      <c r="AE8215" s="54"/>
      <c r="AF8215" s="54"/>
      <c r="AG8215" s="54"/>
      <c r="AH8215" s="54"/>
      <c r="AI8215" s="54"/>
      <c r="AJ8215" s="54"/>
      <c r="AK8215" s="54"/>
      <c r="AL8215" s="54"/>
      <c r="AM8215" s="54"/>
      <c r="AN8215" s="54"/>
      <c r="AO8215" s="54"/>
      <c r="AP8215" s="54"/>
      <c r="AQ8215" s="54"/>
      <c r="AR8215" s="54"/>
      <c r="AS8215" s="54"/>
      <c r="AT8215" s="54"/>
      <c r="AU8215" s="54"/>
      <c r="AV8215" s="54"/>
      <c r="AW8215" s="54"/>
      <c r="AX8215" s="54"/>
      <c r="AY8215" s="54"/>
      <c r="AZ8215" s="54"/>
      <c r="BA8215" s="54"/>
      <c r="BB8215" s="54"/>
      <c r="BC8215" s="54"/>
      <c r="BD8215" s="54"/>
      <c r="BE8215" s="54"/>
      <c r="BF8215" s="54"/>
      <c r="BG8215" s="54"/>
      <c r="BH8215" s="54"/>
      <c r="BI8215" s="54"/>
      <c r="BJ8215" s="54"/>
      <c r="BK8215" s="54"/>
      <c r="BL8215" s="54"/>
      <c r="BM8215" s="54"/>
      <c r="BN8215" s="54"/>
      <c r="BO8215" s="54"/>
      <c r="BP8215" s="54"/>
      <c r="BQ8215" s="54"/>
      <c r="BR8215" s="54"/>
      <c r="BS8215" s="54"/>
      <c r="BT8215" s="54"/>
      <c r="BU8215" s="54"/>
      <c r="BV8215" s="54"/>
      <c r="BW8215" s="54"/>
      <c r="BX8215" s="54"/>
      <c r="BY8215" s="54"/>
      <c r="BZ8215" s="54"/>
      <c r="CA8215" s="54"/>
      <c r="CB8215" s="54"/>
      <c r="CC8215" s="54"/>
      <c r="CD8215" s="54"/>
      <c r="CE8215" s="54"/>
      <c r="CF8215" s="54"/>
      <c r="CG8215" s="54"/>
      <c r="CH8215" s="54"/>
      <c r="CI8215" s="54"/>
      <c r="CJ8215" s="54"/>
      <c r="CK8215" s="54"/>
      <c r="CL8215" s="54"/>
      <c r="CM8215" s="54"/>
      <c r="CN8215" s="54"/>
      <c r="CO8215" s="54"/>
      <c r="CP8215" s="54"/>
      <c r="CQ8215" s="54"/>
      <c r="CR8215" s="54"/>
      <c r="CS8215" s="54"/>
      <c r="CT8215" s="54"/>
      <c r="CU8215" s="54"/>
      <c r="CV8215" s="54"/>
      <c r="CW8215" s="54"/>
      <c r="CX8215" s="54"/>
      <c r="CY8215" s="54"/>
      <c r="CZ8215" s="54"/>
      <c r="DA8215" s="54"/>
      <c r="DB8215" s="54"/>
      <c r="DC8215" s="54"/>
      <c r="DD8215" s="54"/>
      <c r="DE8215" s="54"/>
      <c r="DF8215" s="54"/>
      <c r="DG8215" s="54"/>
      <c r="DH8215" s="54"/>
      <c r="DI8215" s="54"/>
      <c r="DJ8215" s="54"/>
      <c r="DK8215" s="54"/>
      <c r="DL8215" s="54"/>
      <c r="DM8215" s="54"/>
      <c r="DN8215" s="54"/>
      <c r="DO8215" s="54"/>
      <c r="DP8215" s="54"/>
      <c r="DQ8215" s="54"/>
      <c r="DR8215" s="54"/>
      <c r="DS8215" s="54"/>
      <c r="DT8215" s="54"/>
      <c r="DU8215" s="54"/>
      <c r="DV8215" s="54"/>
      <c r="DW8215" s="54"/>
      <c r="DX8215" s="54"/>
      <c r="DY8215" s="54"/>
      <c r="DZ8215" s="54"/>
      <c r="EA8215" s="54"/>
      <c r="EB8215" s="54"/>
      <c r="EC8215" s="54"/>
      <c r="ED8215" s="54"/>
      <c r="EE8215" s="54"/>
      <c r="EF8215" s="54"/>
      <c r="EG8215" s="54"/>
      <c r="EH8215" s="54"/>
      <c r="EI8215" s="54"/>
      <c r="EJ8215" s="54"/>
      <c r="EK8215" s="54"/>
      <c r="EL8215" s="54"/>
      <c r="EM8215" s="54"/>
      <c r="EN8215" s="54"/>
      <c r="EO8215" s="54"/>
      <c r="EP8215" s="54"/>
      <c r="EQ8215" s="54"/>
      <c r="ER8215" s="54"/>
      <c r="ES8215" s="54"/>
      <c r="ET8215" s="54"/>
      <c r="EU8215" s="54"/>
      <c r="EV8215" s="54"/>
      <c r="EW8215" s="54"/>
      <c r="EX8215" s="54"/>
      <c r="EY8215" s="54"/>
      <c r="EZ8215" s="54"/>
      <c r="FA8215" s="54"/>
      <c r="FB8215" s="54"/>
      <c r="FC8215" s="54"/>
      <c r="FD8215" s="54"/>
      <c r="FE8215" s="54"/>
      <c r="FF8215" s="54"/>
      <c r="FG8215" s="54"/>
      <c r="FH8215" s="54"/>
      <c r="FI8215" s="54"/>
      <c r="FJ8215" s="54"/>
      <c r="FK8215" s="54"/>
      <c r="FL8215" s="54"/>
      <c r="FM8215" s="54"/>
      <c r="FN8215" s="54"/>
      <c r="FO8215" s="54"/>
      <c r="FP8215" s="54"/>
      <c r="FQ8215" s="54"/>
      <c r="FR8215" s="54"/>
      <c r="FS8215" s="54"/>
      <c r="FT8215" s="54"/>
      <c r="FU8215" s="54"/>
      <c r="FV8215" s="54"/>
      <c r="FW8215" s="54"/>
      <c r="FX8215" s="54"/>
      <c r="FY8215" s="54"/>
      <c r="FZ8215" s="54"/>
      <c r="GA8215" s="54"/>
      <c r="GB8215" s="54"/>
      <c r="GC8215" s="54"/>
      <c r="GD8215" s="54"/>
      <c r="GE8215" s="54"/>
      <c r="GF8215" s="54"/>
      <c r="GG8215" s="54"/>
      <c r="GH8215" s="54"/>
      <c r="GI8215" s="54"/>
      <c r="GJ8215" s="54"/>
      <c r="GK8215" s="54"/>
      <c r="GL8215" s="54"/>
      <c r="GM8215" s="54"/>
      <c r="GN8215" s="54"/>
      <c r="GO8215" s="54"/>
      <c r="GP8215" s="54"/>
      <c r="GQ8215" s="54"/>
      <c r="GR8215" s="54"/>
      <c r="GS8215" s="54"/>
      <c r="GT8215" s="54"/>
      <c r="GU8215" s="54"/>
      <c r="GV8215" s="54"/>
      <c r="GW8215" s="54"/>
      <c r="GX8215" s="54"/>
      <c r="GY8215" s="54"/>
      <c r="GZ8215" s="54"/>
      <c r="HA8215" s="54"/>
      <c r="HB8215" s="54"/>
      <c r="HC8215" s="54"/>
      <c r="HD8215" s="54"/>
      <c r="HE8215" s="54"/>
      <c r="HF8215" s="54"/>
      <c r="HG8215" s="54"/>
      <c r="HH8215" s="54"/>
      <c r="HI8215" s="54"/>
      <c r="HJ8215" s="54"/>
      <c r="HK8215" s="54"/>
      <c r="HL8215" s="54"/>
      <c r="HM8215" s="54"/>
      <c r="HN8215" s="54"/>
      <c r="HO8215" s="54"/>
      <c r="HP8215" s="54"/>
      <c r="HQ8215" s="54"/>
      <c r="HR8215" s="54"/>
      <c r="HS8215" s="54"/>
      <c r="HT8215" s="54"/>
      <c r="HU8215" s="54"/>
      <c r="HV8215" s="54"/>
      <c r="HW8215" s="54"/>
      <c r="HX8215" s="54"/>
      <c r="HY8215" s="54"/>
      <c r="HZ8215" s="54"/>
      <c r="IA8215" s="54"/>
      <c r="IB8215" s="54"/>
      <c r="IC8215" s="54"/>
      <c r="ID8215" s="54"/>
      <c r="IE8215" s="54"/>
      <c r="IF8215" s="54"/>
      <c r="IG8215" s="54"/>
      <c r="IH8215" s="54"/>
      <c r="II8215" s="54"/>
      <c r="IJ8215" s="54"/>
      <c r="IK8215" s="54"/>
      <c r="IL8215" s="54"/>
      <c r="IM8215" s="54"/>
      <c r="IN8215" s="54"/>
      <c r="IO8215" s="54"/>
      <c r="IP8215" s="54"/>
      <c r="IQ8215" s="54"/>
      <c r="IR8215" s="54"/>
      <c r="IS8215" s="54"/>
      <c r="IT8215" s="54"/>
      <c r="IU8215" s="54"/>
      <c r="IV8215" s="54"/>
    </row>
    <row r="8216" spans="2:256" ht="13.5">
      <c r="B8216" s="37"/>
      <c r="C8216" s="37"/>
      <c r="D8216" s="37"/>
      <c r="E8216" s="37"/>
      <c r="F8216" s="37"/>
      <c r="G8216" s="37"/>
      <c r="O8216" s="54"/>
      <c r="P8216" s="54"/>
      <c r="Q8216" s="54"/>
      <c r="R8216" s="54"/>
      <c r="S8216" s="54"/>
      <c r="T8216" s="54"/>
      <c r="U8216" s="54"/>
      <c r="V8216" s="54"/>
      <c r="W8216" s="54"/>
      <c r="X8216" s="54"/>
      <c r="Y8216" s="54"/>
      <c r="Z8216" s="54"/>
      <c r="AA8216" s="54"/>
      <c r="AB8216" s="54"/>
      <c r="AC8216" s="54"/>
      <c r="AD8216" s="54"/>
      <c r="AE8216" s="54"/>
      <c r="AF8216" s="54"/>
      <c r="AG8216" s="54"/>
      <c r="AH8216" s="54"/>
      <c r="AI8216" s="54"/>
      <c r="AJ8216" s="54"/>
      <c r="AK8216" s="54"/>
      <c r="AL8216" s="54"/>
      <c r="AM8216" s="54"/>
      <c r="AN8216" s="54"/>
      <c r="AO8216" s="54"/>
      <c r="AP8216" s="54"/>
      <c r="AQ8216" s="54"/>
      <c r="AR8216" s="54"/>
      <c r="AS8216" s="54"/>
      <c r="AT8216" s="54"/>
      <c r="AU8216" s="54"/>
      <c r="AV8216" s="54"/>
      <c r="AW8216" s="54"/>
      <c r="AX8216" s="54"/>
      <c r="AY8216" s="54"/>
      <c r="AZ8216" s="54"/>
      <c r="BA8216" s="54"/>
      <c r="BB8216" s="54"/>
      <c r="BC8216" s="54"/>
      <c r="BD8216" s="54"/>
      <c r="BE8216" s="54"/>
      <c r="BF8216" s="54"/>
      <c r="BG8216" s="54"/>
      <c r="BH8216" s="54"/>
      <c r="BI8216" s="54"/>
      <c r="BJ8216" s="54"/>
      <c r="BK8216" s="54"/>
      <c r="BL8216" s="54"/>
      <c r="BM8216" s="54"/>
      <c r="BN8216" s="54"/>
      <c r="BO8216" s="54"/>
      <c r="BP8216" s="54"/>
      <c r="BQ8216" s="54"/>
      <c r="BR8216" s="54"/>
      <c r="BS8216" s="54"/>
      <c r="BT8216" s="54"/>
      <c r="BU8216" s="54"/>
      <c r="BV8216" s="54"/>
      <c r="BW8216" s="54"/>
      <c r="BX8216" s="54"/>
      <c r="BY8216" s="54"/>
      <c r="BZ8216" s="54"/>
      <c r="CA8216" s="54"/>
      <c r="CB8216" s="54"/>
      <c r="CC8216" s="54"/>
      <c r="CD8216" s="54"/>
      <c r="CE8216" s="54"/>
      <c r="CF8216" s="54"/>
      <c r="CG8216" s="54"/>
      <c r="CH8216" s="54"/>
      <c r="CI8216" s="54"/>
      <c r="CJ8216" s="54"/>
      <c r="CK8216" s="54"/>
      <c r="CL8216" s="54"/>
      <c r="CM8216" s="54"/>
      <c r="CN8216" s="54"/>
      <c r="CO8216" s="54"/>
      <c r="CP8216" s="54"/>
      <c r="CQ8216" s="54"/>
      <c r="CR8216" s="54"/>
      <c r="CS8216" s="54"/>
      <c r="CT8216" s="54"/>
      <c r="CU8216" s="54"/>
      <c r="CV8216" s="54"/>
      <c r="CW8216" s="54"/>
      <c r="CX8216" s="54"/>
      <c r="CY8216" s="54"/>
      <c r="CZ8216" s="54"/>
      <c r="DA8216" s="54"/>
      <c r="DB8216" s="54"/>
      <c r="DC8216" s="54"/>
      <c r="DD8216" s="54"/>
      <c r="DE8216" s="54"/>
      <c r="DF8216" s="54"/>
      <c r="DG8216" s="54"/>
      <c r="DH8216" s="54"/>
      <c r="DI8216" s="54"/>
      <c r="DJ8216" s="54"/>
      <c r="DK8216" s="54"/>
      <c r="DL8216" s="54"/>
      <c r="DM8216" s="54"/>
      <c r="DN8216" s="54"/>
      <c r="DO8216" s="54"/>
      <c r="DP8216" s="54"/>
      <c r="DQ8216" s="54"/>
      <c r="DR8216" s="54"/>
      <c r="DS8216" s="54"/>
      <c r="DT8216" s="54"/>
      <c r="DU8216" s="54"/>
      <c r="DV8216" s="54"/>
      <c r="DW8216" s="54"/>
      <c r="DX8216" s="54"/>
      <c r="DY8216" s="54"/>
      <c r="DZ8216" s="54"/>
      <c r="EA8216" s="54"/>
      <c r="EB8216" s="54"/>
      <c r="EC8216" s="54"/>
      <c r="ED8216" s="54"/>
      <c r="EE8216" s="54"/>
      <c r="EF8216" s="54"/>
      <c r="EG8216" s="54"/>
      <c r="EH8216" s="54"/>
      <c r="EI8216" s="54"/>
      <c r="EJ8216" s="54"/>
      <c r="EK8216" s="54"/>
      <c r="EL8216" s="54"/>
      <c r="EM8216" s="54"/>
      <c r="EN8216" s="54"/>
      <c r="EO8216" s="54"/>
      <c r="EP8216" s="54"/>
      <c r="EQ8216" s="54"/>
      <c r="ER8216" s="54"/>
      <c r="ES8216" s="54"/>
      <c r="ET8216" s="54"/>
      <c r="EU8216" s="54"/>
      <c r="EV8216" s="54"/>
      <c r="EW8216" s="54"/>
      <c r="EX8216" s="54"/>
      <c r="EY8216" s="54"/>
      <c r="EZ8216" s="54"/>
      <c r="FA8216" s="54"/>
      <c r="FB8216" s="54"/>
      <c r="FC8216" s="54"/>
      <c r="FD8216" s="54"/>
      <c r="FE8216" s="54"/>
      <c r="FF8216" s="54"/>
      <c r="FG8216" s="54"/>
      <c r="FH8216" s="54"/>
      <c r="FI8216" s="54"/>
      <c r="FJ8216" s="54"/>
      <c r="FK8216" s="54"/>
      <c r="FL8216" s="54"/>
      <c r="FM8216" s="54"/>
      <c r="FN8216" s="54"/>
      <c r="FO8216" s="54"/>
      <c r="FP8216" s="54"/>
      <c r="FQ8216" s="54"/>
      <c r="FR8216" s="54"/>
      <c r="FS8216" s="54"/>
      <c r="FT8216" s="54"/>
      <c r="FU8216" s="54"/>
      <c r="FV8216" s="54"/>
      <c r="FW8216" s="54"/>
      <c r="FX8216" s="54"/>
      <c r="FY8216" s="54"/>
      <c r="FZ8216" s="54"/>
      <c r="GA8216" s="54"/>
      <c r="GB8216" s="54"/>
      <c r="GC8216" s="54"/>
      <c r="GD8216" s="54"/>
      <c r="GE8216" s="54"/>
      <c r="GF8216" s="54"/>
      <c r="GG8216" s="54"/>
      <c r="GH8216" s="54"/>
      <c r="GI8216" s="54"/>
      <c r="GJ8216" s="54"/>
      <c r="GK8216" s="54"/>
      <c r="GL8216" s="54"/>
      <c r="GM8216" s="54"/>
      <c r="GN8216" s="54"/>
      <c r="GO8216" s="54"/>
      <c r="GP8216" s="54"/>
      <c r="GQ8216" s="54"/>
      <c r="GR8216" s="54"/>
      <c r="GS8216" s="54"/>
      <c r="GT8216" s="54"/>
      <c r="GU8216" s="54"/>
      <c r="GV8216" s="54"/>
      <c r="GW8216" s="54"/>
      <c r="GX8216" s="54"/>
      <c r="GY8216" s="54"/>
      <c r="GZ8216" s="54"/>
      <c r="HA8216" s="54"/>
      <c r="HB8216" s="54"/>
      <c r="HC8216" s="54"/>
      <c r="HD8216" s="54"/>
      <c r="HE8216" s="54"/>
      <c r="HF8216" s="54"/>
      <c r="HG8216" s="54"/>
      <c r="HH8216" s="54"/>
      <c r="HI8216" s="54"/>
      <c r="HJ8216" s="54"/>
      <c r="HK8216" s="54"/>
      <c r="HL8216" s="54"/>
      <c r="HM8216" s="54"/>
      <c r="HN8216" s="54"/>
      <c r="HO8216" s="54"/>
      <c r="HP8216" s="54"/>
      <c r="HQ8216" s="54"/>
      <c r="HR8216" s="54"/>
      <c r="HS8216" s="54"/>
      <c r="HT8216" s="54"/>
      <c r="HU8216" s="54"/>
      <c r="HV8216" s="54"/>
      <c r="HW8216" s="54"/>
      <c r="HX8216" s="54"/>
      <c r="HY8216" s="54"/>
      <c r="HZ8216" s="54"/>
      <c r="IA8216" s="54"/>
      <c r="IB8216" s="54"/>
      <c r="IC8216" s="54"/>
      <c r="ID8216" s="54"/>
      <c r="IE8216" s="54"/>
      <c r="IF8216" s="54"/>
      <c r="IG8216" s="54"/>
      <c r="IH8216" s="54"/>
      <c r="II8216" s="54"/>
      <c r="IJ8216" s="54"/>
      <c r="IK8216" s="54"/>
      <c r="IL8216" s="54"/>
      <c r="IM8216" s="54"/>
      <c r="IN8216" s="54"/>
      <c r="IO8216" s="54"/>
      <c r="IP8216" s="54"/>
      <c r="IQ8216" s="54"/>
      <c r="IR8216" s="54"/>
      <c r="IS8216" s="54"/>
      <c r="IT8216" s="54"/>
      <c r="IU8216" s="54"/>
      <c r="IV8216" s="54"/>
    </row>
    <row r="8217" spans="2:256" ht="13.5">
      <c r="B8217" s="37"/>
      <c r="C8217" s="37"/>
      <c r="D8217" s="37"/>
      <c r="E8217" s="37"/>
      <c r="F8217" s="37"/>
      <c r="G8217" s="37"/>
      <c r="O8217" s="54"/>
      <c r="P8217" s="54"/>
      <c r="Q8217" s="54"/>
      <c r="R8217" s="54"/>
      <c r="S8217" s="54"/>
      <c r="T8217" s="54"/>
      <c r="U8217" s="54"/>
      <c r="V8217" s="54"/>
      <c r="W8217" s="54"/>
      <c r="X8217" s="54"/>
      <c r="Y8217" s="54"/>
      <c r="Z8217" s="54"/>
      <c r="AA8217" s="54"/>
      <c r="AB8217" s="54"/>
      <c r="AC8217" s="54"/>
      <c r="AD8217" s="54"/>
      <c r="AE8217" s="54"/>
      <c r="AF8217" s="54"/>
      <c r="AG8217" s="54"/>
      <c r="AH8217" s="54"/>
      <c r="AI8217" s="54"/>
      <c r="AJ8217" s="54"/>
      <c r="AK8217" s="54"/>
      <c r="AL8217" s="54"/>
      <c r="AM8217" s="54"/>
      <c r="AN8217" s="54"/>
      <c r="AO8217" s="54"/>
      <c r="AP8217" s="54"/>
      <c r="AQ8217" s="54"/>
      <c r="AR8217" s="54"/>
      <c r="AS8217" s="54"/>
      <c r="AT8217" s="54"/>
      <c r="AU8217" s="54"/>
      <c r="AV8217" s="54"/>
      <c r="AW8217" s="54"/>
      <c r="AX8217" s="54"/>
      <c r="AY8217" s="54"/>
      <c r="AZ8217" s="54"/>
      <c r="BA8217" s="54"/>
      <c r="BB8217" s="54"/>
      <c r="BC8217" s="54"/>
      <c r="BD8217" s="54"/>
      <c r="BE8217" s="54"/>
      <c r="BF8217" s="54"/>
      <c r="BG8217" s="54"/>
      <c r="BH8217" s="54"/>
      <c r="BI8217" s="54"/>
      <c r="BJ8217" s="54"/>
      <c r="BK8217" s="54"/>
      <c r="BL8217" s="54"/>
      <c r="BM8217" s="54"/>
      <c r="BN8217" s="54"/>
      <c r="BO8217" s="54"/>
      <c r="BP8217" s="54"/>
      <c r="BQ8217" s="54"/>
      <c r="BR8217" s="54"/>
      <c r="BS8217" s="54"/>
      <c r="BT8217" s="54"/>
      <c r="BU8217" s="54"/>
      <c r="BV8217" s="54"/>
      <c r="BW8217" s="54"/>
      <c r="BX8217" s="54"/>
      <c r="BY8217" s="54"/>
      <c r="BZ8217" s="54"/>
      <c r="CA8217" s="54"/>
      <c r="CB8217" s="54"/>
      <c r="CC8217" s="54"/>
      <c r="CD8217" s="54"/>
      <c r="CE8217" s="54"/>
      <c r="CF8217" s="54"/>
      <c r="CG8217" s="54"/>
      <c r="CH8217" s="54"/>
      <c r="CI8217" s="54"/>
      <c r="CJ8217" s="54"/>
      <c r="CK8217" s="54"/>
      <c r="CL8217" s="54"/>
      <c r="CM8217" s="54"/>
      <c r="CN8217" s="54"/>
      <c r="CO8217" s="54"/>
      <c r="CP8217" s="54"/>
      <c r="CQ8217" s="54"/>
      <c r="CR8217" s="54"/>
      <c r="CS8217" s="54"/>
      <c r="CT8217" s="54"/>
      <c r="CU8217" s="54"/>
      <c r="CV8217" s="54"/>
      <c r="CW8217" s="54"/>
      <c r="CX8217" s="54"/>
      <c r="CY8217" s="54"/>
      <c r="CZ8217" s="54"/>
      <c r="DA8217" s="54"/>
      <c r="DB8217" s="54"/>
      <c r="DC8217" s="54"/>
      <c r="DD8217" s="54"/>
      <c r="DE8217" s="54"/>
      <c r="DF8217" s="54"/>
      <c r="DG8217" s="54"/>
      <c r="DH8217" s="54"/>
      <c r="DI8217" s="54"/>
      <c r="DJ8217" s="54"/>
      <c r="DK8217" s="54"/>
      <c r="DL8217" s="54"/>
      <c r="DM8217" s="54"/>
      <c r="DN8217" s="54"/>
      <c r="DO8217" s="54"/>
      <c r="DP8217" s="54"/>
      <c r="DQ8217" s="54"/>
      <c r="DR8217" s="54"/>
      <c r="DS8217" s="54"/>
      <c r="DT8217" s="54"/>
      <c r="DU8217" s="54"/>
      <c r="DV8217" s="54"/>
      <c r="DW8217" s="54"/>
      <c r="DX8217" s="54"/>
      <c r="DY8217" s="54"/>
      <c r="DZ8217" s="54"/>
      <c r="EA8217" s="54"/>
      <c r="EB8217" s="54"/>
      <c r="EC8217" s="54"/>
      <c r="ED8217" s="54"/>
      <c r="EE8217" s="54"/>
      <c r="EF8217" s="54"/>
      <c r="EG8217" s="54"/>
      <c r="EH8217" s="54"/>
      <c r="EI8217" s="54"/>
      <c r="EJ8217" s="54"/>
      <c r="EK8217" s="54"/>
      <c r="EL8217" s="54"/>
      <c r="EM8217" s="54"/>
      <c r="EN8217" s="54"/>
      <c r="EO8217" s="54"/>
      <c r="EP8217" s="54"/>
      <c r="EQ8217" s="54"/>
      <c r="ER8217" s="54"/>
      <c r="ES8217" s="54"/>
      <c r="ET8217" s="54"/>
      <c r="EU8217" s="54"/>
      <c r="EV8217" s="54"/>
      <c r="EW8217" s="54"/>
      <c r="EX8217" s="54"/>
      <c r="EY8217" s="54"/>
      <c r="EZ8217" s="54"/>
      <c r="FA8217" s="54"/>
      <c r="FB8217" s="54"/>
      <c r="FC8217" s="54"/>
      <c r="FD8217" s="54"/>
      <c r="FE8217" s="54"/>
      <c r="FF8217" s="54"/>
      <c r="FG8217" s="54"/>
      <c r="FH8217" s="54"/>
      <c r="FI8217" s="54"/>
      <c r="FJ8217" s="54"/>
      <c r="FK8217" s="54"/>
      <c r="FL8217" s="54"/>
      <c r="FM8217" s="54"/>
      <c r="FN8217" s="54"/>
      <c r="FO8217" s="54"/>
      <c r="FP8217" s="54"/>
      <c r="FQ8217" s="54"/>
      <c r="FR8217" s="54"/>
      <c r="FS8217" s="54"/>
      <c r="FT8217" s="54"/>
      <c r="FU8217" s="54"/>
      <c r="FV8217" s="54"/>
      <c r="FW8217" s="54"/>
      <c r="FX8217" s="54"/>
      <c r="FY8217" s="54"/>
      <c r="FZ8217" s="54"/>
      <c r="GA8217" s="54"/>
      <c r="GB8217" s="54"/>
      <c r="GC8217" s="54"/>
      <c r="GD8217" s="54"/>
      <c r="GE8217" s="54"/>
      <c r="GF8217" s="54"/>
      <c r="GG8217" s="54"/>
      <c r="GH8217" s="54"/>
      <c r="GI8217" s="54"/>
      <c r="GJ8217" s="54"/>
      <c r="GK8217" s="54"/>
      <c r="GL8217" s="54"/>
      <c r="GM8217" s="54"/>
      <c r="GN8217" s="54"/>
      <c r="GO8217" s="54"/>
      <c r="GP8217" s="54"/>
      <c r="GQ8217" s="54"/>
      <c r="GR8217" s="54"/>
      <c r="GS8217" s="54"/>
      <c r="GT8217" s="54"/>
      <c r="GU8217" s="54"/>
      <c r="GV8217" s="54"/>
      <c r="GW8217" s="54"/>
      <c r="GX8217" s="54"/>
      <c r="GY8217" s="54"/>
      <c r="GZ8217" s="54"/>
      <c r="HA8217" s="54"/>
      <c r="HB8217" s="54"/>
      <c r="HC8217" s="54"/>
      <c r="HD8217" s="54"/>
      <c r="HE8217" s="54"/>
      <c r="HF8217" s="54"/>
      <c r="HG8217" s="54"/>
      <c r="HH8217" s="54"/>
      <c r="HI8217" s="54"/>
      <c r="HJ8217" s="54"/>
      <c r="HK8217" s="54"/>
      <c r="HL8217" s="54"/>
      <c r="HM8217" s="54"/>
      <c r="HN8217" s="54"/>
      <c r="HO8217" s="54"/>
      <c r="HP8217" s="54"/>
      <c r="HQ8217" s="54"/>
      <c r="HR8217" s="54"/>
      <c r="HS8217" s="54"/>
      <c r="HT8217" s="54"/>
      <c r="HU8217" s="54"/>
      <c r="HV8217" s="54"/>
      <c r="HW8217" s="54"/>
      <c r="HX8217" s="54"/>
      <c r="HY8217" s="54"/>
      <c r="HZ8217" s="54"/>
      <c r="IA8217" s="54"/>
      <c r="IB8217" s="54"/>
      <c r="IC8217" s="54"/>
      <c r="ID8217" s="54"/>
      <c r="IE8217" s="54"/>
      <c r="IF8217" s="54"/>
      <c r="IG8217" s="54"/>
      <c r="IH8217" s="54"/>
      <c r="II8217" s="54"/>
      <c r="IJ8217" s="54"/>
      <c r="IK8217" s="54"/>
      <c r="IL8217" s="54"/>
      <c r="IM8217" s="54"/>
      <c r="IN8217" s="54"/>
      <c r="IO8217" s="54"/>
      <c r="IP8217" s="54"/>
      <c r="IQ8217" s="54"/>
      <c r="IR8217" s="54"/>
      <c r="IS8217" s="54"/>
      <c r="IT8217" s="54"/>
      <c r="IU8217" s="54"/>
      <c r="IV8217" s="54"/>
    </row>
    <row r="8218" spans="2:256" ht="13.5">
      <c r="B8218" s="37"/>
      <c r="C8218" s="37"/>
      <c r="D8218" s="37"/>
      <c r="E8218" s="37"/>
      <c r="F8218" s="37"/>
      <c r="G8218" s="37"/>
      <c r="O8218" s="54"/>
      <c r="P8218" s="54"/>
      <c r="Q8218" s="54"/>
      <c r="R8218" s="54"/>
      <c r="S8218" s="54"/>
      <c r="T8218" s="54"/>
      <c r="U8218" s="54"/>
      <c r="V8218" s="54"/>
      <c r="W8218" s="54"/>
      <c r="X8218" s="54"/>
      <c r="Y8218" s="54"/>
      <c r="Z8218" s="54"/>
      <c r="AA8218" s="54"/>
      <c r="AB8218" s="54"/>
      <c r="AC8218" s="54"/>
      <c r="AD8218" s="54"/>
      <c r="AE8218" s="54"/>
      <c r="AF8218" s="54"/>
      <c r="AG8218" s="54"/>
      <c r="AH8218" s="54"/>
      <c r="AI8218" s="54"/>
      <c r="AJ8218" s="54"/>
      <c r="AK8218" s="54"/>
      <c r="AL8218" s="54"/>
      <c r="AM8218" s="54"/>
      <c r="AN8218" s="54"/>
      <c r="AO8218" s="54"/>
      <c r="AP8218" s="54"/>
      <c r="AQ8218" s="54"/>
      <c r="AR8218" s="54"/>
      <c r="AS8218" s="54"/>
      <c r="AT8218" s="54"/>
      <c r="AU8218" s="54"/>
      <c r="AV8218" s="54"/>
      <c r="AW8218" s="54"/>
      <c r="AX8218" s="54"/>
      <c r="AY8218" s="54"/>
      <c r="AZ8218" s="54"/>
      <c r="BA8218" s="54"/>
      <c r="BB8218" s="54"/>
      <c r="BC8218" s="54"/>
      <c r="BD8218" s="54"/>
      <c r="BE8218" s="54"/>
      <c r="BF8218" s="54"/>
      <c r="BG8218" s="54"/>
      <c r="BH8218" s="54"/>
      <c r="BI8218" s="54"/>
      <c r="BJ8218" s="54"/>
      <c r="BK8218" s="54"/>
      <c r="BL8218" s="54"/>
      <c r="BM8218" s="54"/>
      <c r="BN8218" s="54"/>
      <c r="BO8218" s="54"/>
      <c r="BP8218" s="54"/>
      <c r="BQ8218" s="54"/>
      <c r="BR8218" s="54"/>
      <c r="BS8218" s="54"/>
      <c r="BT8218" s="54"/>
      <c r="BU8218" s="54"/>
      <c r="BV8218" s="54"/>
      <c r="BW8218" s="54"/>
      <c r="BX8218" s="54"/>
      <c r="BY8218" s="54"/>
      <c r="BZ8218" s="54"/>
      <c r="CA8218" s="54"/>
      <c r="CB8218" s="54"/>
      <c r="CC8218" s="54"/>
      <c r="CD8218" s="54"/>
      <c r="CE8218" s="54"/>
      <c r="CF8218" s="54"/>
      <c r="CG8218" s="54"/>
      <c r="CH8218" s="54"/>
      <c r="CI8218" s="54"/>
      <c r="CJ8218" s="54"/>
      <c r="CK8218" s="54"/>
      <c r="CL8218" s="54"/>
      <c r="CM8218" s="54"/>
      <c r="CN8218" s="54"/>
      <c r="CO8218" s="54"/>
      <c r="CP8218" s="54"/>
      <c r="CQ8218" s="54"/>
      <c r="CR8218" s="54"/>
      <c r="CS8218" s="54"/>
      <c r="CT8218" s="54"/>
      <c r="CU8218" s="54"/>
      <c r="CV8218" s="54"/>
      <c r="CW8218" s="54"/>
      <c r="CX8218" s="54"/>
      <c r="CY8218" s="54"/>
      <c r="CZ8218" s="54"/>
      <c r="DA8218" s="54"/>
      <c r="DB8218" s="54"/>
      <c r="DC8218" s="54"/>
      <c r="DD8218" s="54"/>
      <c r="DE8218" s="54"/>
      <c r="DF8218" s="54"/>
      <c r="DG8218" s="54"/>
      <c r="DH8218" s="54"/>
      <c r="DI8218" s="54"/>
      <c r="DJ8218" s="54"/>
      <c r="DK8218" s="54"/>
      <c r="DL8218" s="54"/>
      <c r="DM8218" s="54"/>
      <c r="DN8218" s="54"/>
      <c r="DO8218" s="54"/>
      <c r="DP8218" s="54"/>
      <c r="DQ8218" s="54"/>
      <c r="DR8218" s="54"/>
      <c r="DS8218" s="54"/>
      <c r="DT8218" s="54"/>
      <c r="DU8218" s="54"/>
      <c r="DV8218" s="54"/>
      <c r="DW8218" s="54"/>
      <c r="DX8218" s="54"/>
      <c r="DY8218" s="54"/>
      <c r="DZ8218" s="54"/>
      <c r="EA8218" s="54"/>
      <c r="EB8218" s="54"/>
      <c r="EC8218" s="54"/>
      <c r="ED8218" s="54"/>
      <c r="EE8218" s="54"/>
      <c r="EF8218" s="54"/>
      <c r="EG8218" s="54"/>
      <c r="EH8218" s="54"/>
      <c r="EI8218" s="54"/>
      <c r="EJ8218" s="54"/>
      <c r="EK8218" s="54"/>
      <c r="EL8218" s="54"/>
      <c r="EM8218" s="54"/>
      <c r="EN8218" s="54"/>
      <c r="EO8218" s="54"/>
      <c r="EP8218" s="54"/>
      <c r="EQ8218" s="54"/>
      <c r="ER8218" s="54"/>
      <c r="ES8218" s="54"/>
      <c r="ET8218" s="54"/>
      <c r="EU8218" s="54"/>
      <c r="EV8218" s="54"/>
      <c r="EW8218" s="54"/>
      <c r="EX8218" s="54"/>
      <c r="EY8218" s="54"/>
      <c r="EZ8218" s="54"/>
      <c r="FA8218" s="54"/>
      <c r="FB8218" s="54"/>
      <c r="FC8218" s="54"/>
      <c r="FD8218" s="54"/>
      <c r="FE8218" s="54"/>
      <c r="FF8218" s="54"/>
      <c r="FG8218" s="54"/>
      <c r="FH8218" s="54"/>
      <c r="FI8218" s="54"/>
      <c r="FJ8218" s="54"/>
      <c r="FK8218" s="54"/>
      <c r="FL8218" s="54"/>
      <c r="FM8218" s="54"/>
      <c r="FN8218" s="54"/>
      <c r="FO8218" s="54"/>
      <c r="FP8218" s="54"/>
      <c r="FQ8218" s="54"/>
      <c r="FR8218" s="54"/>
      <c r="FS8218" s="54"/>
      <c r="FT8218" s="54"/>
      <c r="FU8218" s="54"/>
      <c r="FV8218" s="54"/>
      <c r="FW8218" s="54"/>
      <c r="FX8218" s="54"/>
      <c r="FY8218" s="54"/>
      <c r="FZ8218" s="54"/>
      <c r="GA8218" s="54"/>
      <c r="GB8218" s="54"/>
      <c r="GC8218" s="54"/>
      <c r="GD8218" s="54"/>
      <c r="GE8218" s="54"/>
      <c r="GF8218" s="54"/>
      <c r="GG8218" s="54"/>
      <c r="GH8218" s="54"/>
      <c r="GI8218" s="54"/>
      <c r="GJ8218" s="54"/>
      <c r="GK8218" s="54"/>
      <c r="GL8218" s="54"/>
      <c r="GM8218" s="54"/>
      <c r="GN8218" s="54"/>
      <c r="GO8218" s="54"/>
      <c r="GP8218" s="54"/>
      <c r="GQ8218" s="54"/>
      <c r="GR8218" s="54"/>
      <c r="GS8218" s="54"/>
      <c r="GT8218" s="54"/>
      <c r="GU8218" s="54"/>
      <c r="GV8218" s="54"/>
      <c r="GW8218" s="54"/>
      <c r="GX8218" s="54"/>
      <c r="GY8218" s="54"/>
      <c r="GZ8218" s="54"/>
      <c r="HA8218" s="54"/>
      <c r="HB8218" s="54"/>
      <c r="HC8218" s="54"/>
      <c r="HD8218" s="54"/>
      <c r="HE8218" s="54"/>
      <c r="HF8218" s="54"/>
      <c r="HG8218" s="54"/>
      <c r="HH8218" s="54"/>
      <c r="HI8218" s="54"/>
      <c r="HJ8218" s="54"/>
      <c r="HK8218" s="54"/>
      <c r="HL8218" s="54"/>
      <c r="HM8218" s="54"/>
      <c r="HN8218" s="54"/>
      <c r="HO8218" s="54"/>
      <c r="HP8218" s="54"/>
      <c r="HQ8218" s="54"/>
      <c r="HR8218" s="54"/>
      <c r="HS8218" s="54"/>
      <c r="HT8218" s="54"/>
      <c r="HU8218" s="54"/>
      <c r="HV8218" s="54"/>
      <c r="HW8218" s="54"/>
      <c r="HX8218" s="54"/>
      <c r="HY8218" s="54"/>
      <c r="HZ8218" s="54"/>
      <c r="IA8218" s="54"/>
      <c r="IB8218" s="54"/>
      <c r="IC8218" s="54"/>
      <c r="ID8218" s="54"/>
      <c r="IE8218" s="54"/>
      <c r="IF8218" s="54"/>
      <c r="IG8218" s="54"/>
      <c r="IH8218" s="54"/>
      <c r="II8218" s="54"/>
      <c r="IJ8218" s="54"/>
      <c r="IK8218" s="54"/>
      <c r="IL8218" s="54"/>
      <c r="IM8218" s="54"/>
      <c r="IN8218" s="54"/>
      <c r="IO8218" s="54"/>
      <c r="IP8218" s="54"/>
      <c r="IQ8218" s="54"/>
      <c r="IR8218" s="54"/>
      <c r="IS8218" s="54"/>
      <c r="IT8218" s="54"/>
      <c r="IU8218" s="54"/>
      <c r="IV8218" s="54"/>
    </row>
    <row r="8219" spans="2:256" ht="13.5">
      <c r="B8219" s="37"/>
      <c r="C8219" s="37"/>
      <c r="D8219" s="37"/>
      <c r="E8219" s="37"/>
      <c r="F8219" s="37"/>
      <c r="G8219" s="37"/>
      <c r="O8219" s="54"/>
      <c r="P8219" s="54"/>
      <c r="Q8219" s="54"/>
      <c r="R8219" s="54"/>
      <c r="S8219" s="54"/>
      <c r="T8219" s="54"/>
      <c r="U8219" s="54"/>
      <c r="V8219" s="54"/>
      <c r="W8219" s="54"/>
      <c r="X8219" s="54"/>
      <c r="Y8219" s="54"/>
      <c r="Z8219" s="54"/>
      <c r="AA8219" s="54"/>
      <c r="AB8219" s="54"/>
      <c r="AC8219" s="54"/>
      <c r="AD8219" s="54"/>
      <c r="AE8219" s="54"/>
      <c r="AF8219" s="54"/>
      <c r="AG8219" s="54"/>
      <c r="AH8219" s="54"/>
      <c r="AI8219" s="54"/>
      <c r="AJ8219" s="54"/>
      <c r="AK8219" s="54"/>
      <c r="AL8219" s="54"/>
      <c r="AM8219" s="54"/>
      <c r="AN8219" s="54"/>
      <c r="AO8219" s="54"/>
      <c r="AP8219" s="54"/>
      <c r="AQ8219" s="54"/>
      <c r="AR8219" s="54"/>
      <c r="AS8219" s="54"/>
      <c r="AT8219" s="54"/>
      <c r="AU8219" s="54"/>
      <c r="AV8219" s="54"/>
      <c r="AW8219" s="54"/>
      <c r="AX8219" s="54"/>
      <c r="AY8219" s="54"/>
      <c r="AZ8219" s="54"/>
      <c r="BA8219" s="54"/>
      <c r="BB8219" s="54"/>
      <c r="BC8219" s="54"/>
      <c r="BD8219" s="54"/>
      <c r="BE8219" s="54"/>
      <c r="BF8219" s="54"/>
      <c r="BG8219" s="54"/>
      <c r="BH8219" s="54"/>
      <c r="BI8219" s="54"/>
      <c r="BJ8219" s="54"/>
      <c r="BK8219" s="54"/>
      <c r="BL8219" s="54"/>
      <c r="BM8219" s="54"/>
      <c r="BN8219" s="54"/>
      <c r="BO8219" s="54"/>
      <c r="BP8219" s="54"/>
      <c r="BQ8219" s="54"/>
      <c r="BR8219" s="54"/>
      <c r="BS8219" s="54"/>
      <c r="BT8219" s="54"/>
      <c r="BU8219" s="54"/>
      <c r="BV8219" s="54"/>
      <c r="BW8219" s="54"/>
      <c r="BX8219" s="54"/>
      <c r="BY8219" s="54"/>
      <c r="BZ8219" s="54"/>
      <c r="CA8219" s="54"/>
      <c r="CB8219" s="54"/>
      <c r="CC8219" s="54"/>
      <c r="CD8219" s="54"/>
      <c r="CE8219" s="54"/>
      <c r="CF8219" s="54"/>
      <c r="CG8219" s="54"/>
      <c r="CH8219" s="54"/>
      <c r="CI8219" s="54"/>
      <c r="CJ8219" s="54"/>
      <c r="CK8219" s="54"/>
      <c r="CL8219" s="54"/>
      <c r="CM8219" s="54"/>
      <c r="CN8219" s="54"/>
      <c r="CO8219" s="54"/>
      <c r="CP8219" s="54"/>
      <c r="CQ8219" s="54"/>
      <c r="CR8219" s="54"/>
      <c r="CS8219" s="54"/>
      <c r="CT8219" s="54"/>
      <c r="CU8219" s="54"/>
      <c r="CV8219" s="54"/>
      <c r="CW8219" s="54"/>
      <c r="CX8219" s="54"/>
      <c r="CY8219" s="54"/>
      <c r="CZ8219" s="54"/>
      <c r="DA8219" s="54"/>
      <c r="DB8219" s="54"/>
      <c r="DC8219" s="54"/>
      <c r="DD8219" s="54"/>
      <c r="DE8219" s="54"/>
      <c r="DF8219" s="54"/>
      <c r="DG8219" s="54"/>
      <c r="DH8219" s="54"/>
      <c r="DI8219" s="54"/>
      <c r="DJ8219" s="54"/>
      <c r="DK8219" s="54"/>
      <c r="DL8219" s="54"/>
      <c r="DM8219" s="54"/>
      <c r="DN8219" s="54"/>
      <c r="DO8219" s="54"/>
      <c r="DP8219" s="54"/>
      <c r="DQ8219" s="54"/>
      <c r="DR8219" s="54"/>
      <c r="DS8219" s="54"/>
      <c r="DT8219" s="54"/>
      <c r="DU8219" s="54"/>
      <c r="DV8219" s="54"/>
      <c r="DW8219" s="54"/>
      <c r="DX8219" s="54"/>
      <c r="DY8219" s="54"/>
      <c r="DZ8219" s="54"/>
      <c r="EA8219" s="54"/>
      <c r="EB8219" s="54"/>
      <c r="EC8219" s="54"/>
      <c r="ED8219" s="54"/>
      <c r="EE8219" s="54"/>
      <c r="EF8219" s="54"/>
      <c r="EG8219" s="54"/>
      <c r="EH8219" s="54"/>
      <c r="EI8219" s="54"/>
      <c r="EJ8219" s="54"/>
      <c r="EK8219" s="54"/>
      <c r="EL8219" s="54"/>
      <c r="EM8219" s="54"/>
      <c r="EN8219" s="54"/>
      <c r="EO8219" s="54"/>
      <c r="EP8219" s="54"/>
      <c r="EQ8219" s="54"/>
      <c r="ER8219" s="54"/>
      <c r="ES8219" s="54"/>
      <c r="ET8219" s="54"/>
      <c r="EU8219" s="54"/>
      <c r="EV8219" s="54"/>
      <c r="EW8219" s="54"/>
      <c r="EX8219" s="54"/>
      <c r="EY8219" s="54"/>
      <c r="EZ8219" s="54"/>
      <c r="FA8219" s="54"/>
      <c r="FB8219" s="54"/>
      <c r="FC8219" s="54"/>
      <c r="FD8219" s="54"/>
      <c r="FE8219" s="54"/>
      <c r="FF8219" s="54"/>
      <c r="FG8219" s="54"/>
      <c r="FH8219" s="54"/>
      <c r="FI8219" s="54"/>
      <c r="FJ8219" s="54"/>
      <c r="FK8219" s="54"/>
      <c r="FL8219" s="54"/>
      <c r="FM8219" s="54"/>
      <c r="FN8219" s="54"/>
      <c r="FO8219" s="54"/>
      <c r="FP8219" s="54"/>
      <c r="FQ8219" s="54"/>
      <c r="FR8219" s="54"/>
      <c r="FS8219" s="54"/>
      <c r="FT8219" s="54"/>
      <c r="FU8219" s="54"/>
      <c r="FV8219" s="54"/>
      <c r="FW8219" s="54"/>
      <c r="FX8219" s="54"/>
      <c r="FY8219" s="54"/>
      <c r="FZ8219" s="54"/>
      <c r="GA8219" s="54"/>
      <c r="GB8219" s="54"/>
      <c r="GC8219" s="54"/>
      <c r="GD8219" s="54"/>
      <c r="GE8219" s="54"/>
      <c r="GF8219" s="54"/>
      <c r="GG8219" s="54"/>
      <c r="GH8219" s="54"/>
      <c r="GI8219" s="54"/>
      <c r="GJ8219" s="54"/>
      <c r="GK8219" s="54"/>
      <c r="GL8219" s="54"/>
      <c r="GM8219" s="54"/>
      <c r="GN8219" s="54"/>
      <c r="GO8219" s="54"/>
      <c r="GP8219" s="54"/>
      <c r="GQ8219" s="54"/>
      <c r="GR8219" s="54"/>
      <c r="GS8219" s="54"/>
      <c r="GT8219" s="54"/>
      <c r="GU8219" s="54"/>
      <c r="GV8219" s="54"/>
      <c r="GW8219" s="54"/>
      <c r="GX8219" s="54"/>
      <c r="GY8219" s="54"/>
      <c r="GZ8219" s="54"/>
      <c r="HA8219" s="54"/>
      <c r="HB8219" s="54"/>
      <c r="HC8219" s="54"/>
      <c r="HD8219" s="54"/>
      <c r="HE8219" s="54"/>
      <c r="HF8219" s="54"/>
      <c r="HG8219" s="54"/>
      <c r="HH8219" s="54"/>
      <c r="HI8219" s="54"/>
      <c r="HJ8219" s="54"/>
      <c r="HK8219" s="54"/>
      <c r="HL8219" s="54"/>
      <c r="HM8219" s="54"/>
      <c r="HN8219" s="54"/>
      <c r="HO8219" s="54"/>
      <c r="HP8219" s="54"/>
      <c r="HQ8219" s="54"/>
      <c r="HR8219" s="54"/>
      <c r="HS8219" s="54"/>
      <c r="HT8219" s="54"/>
      <c r="HU8219" s="54"/>
      <c r="HV8219" s="54"/>
      <c r="HW8219" s="54"/>
      <c r="HX8219" s="54"/>
      <c r="HY8219" s="54"/>
      <c r="HZ8219" s="54"/>
      <c r="IA8219" s="54"/>
      <c r="IB8219" s="54"/>
      <c r="IC8219" s="54"/>
      <c r="ID8219" s="54"/>
      <c r="IE8219" s="54"/>
      <c r="IF8219" s="54"/>
      <c r="IG8219" s="54"/>
      <c r="IH8219" s="54"/>
      <c r="II8219" s="54"/>
      <c r="IJ8219" s="54"/>
      <c r="IK8219" s="54"/>
      <c r="IL8219" s="54"/>
      <c r="IM8219" s="54"/>
      <c r="IN8219" s="54"/>
      <c r="IO8219" s="54"/>
      <c r="IP8219" s="54"/>
      <c r="IQ8219" s="54"/>
      <c r="IR8219" s="54"/>
      <c r="IS8219" s="54"/>
      <c r="IT8219" s="54"/>
      <c r="IU8219" s="54"/>
      <c r="IV8219" s="54"/>
    </row>
    <row r="8220" spans="2:256" ht="13.5">
      <c r="B8220" s="37"/>
      <c r="C8220" s="37"/>
      <c r="D8220" s="37"/>
      <c r="E8220" s="37"/>
      <c r="F8220" s="37"/>
      <c r="G8220" s="37"/>
      <c r="O8220" s="54"/>
      <c r="P8220" s="54"/>
      <c r="Q8220" s="54"/>
      <c r="R8220" s="54"/>
      <c r="S8220" s="54"/>
      <c r="T8220" s="54"/>
      <c r="U8220" s="54"/>
      <c r="V8220" s="54"/>
      <c r="W8220" s="54"/>
      <c r="X8220" s="54"/>
      <c r="Y8220" s="54"/>
      <c r="Z8220" s="54"/>
      <c r="AA8220" s="54"/>
      <c r="AB8220" s="54"/>
      <c r="AC8220" s="54"/>
      <c r="AD8220" s="54"/>
      <c r="AE8220" s="54"/>
      <c r="AF8220" s="54"/>
      <c r="AG8220" s="54"/>
      <c r="AH8220" s="54"/>
      <c r="AI8220" s="54"/>
      <c r="AJ8220" s="54"/>
      <c r="AK8220" s="54"/>
      <c r="AL8220" s="54"/>
      <c r="AM8220" s="54"/>
      <c r="AN8220" s="54"/>
      <c r="AO8220" s="54"/>
      <c r="AP8220" s="54"/>
      <c r="AQ8220" s="54"/>
      <c r="AR8220" s="54"/>
      <c r="AS8220" s="54"/>
      <c r="AT8220" s="54"/>
      <c r="AU8220" s="54"/>
      <c r="AV8220" s="54"/>
      <c r="AW8220" s="54"/>
      <c r="AX8220" s="54"/>
      <c r="AY8220" s="54"/>
      <c r="AZ8220" s="54"/>
      <c r="BA8220" s="54"/>
      <c r="BB8220" s="54"/>
      <c r="BC8220" s="54"/>
      <c r="BD8220" s="54"/>
      <c r="BE8220" s="54"/>
      <c r="BF8220" s="54"/>
      <c r="BG8220" s="54"/>
      <c r="BH8220" s="54"/>
      <c r="BI8220" s="54"/>
      <c r="BJ8220" s="54"/>
      <c r="BK8220" s="54"/>
      <c r="BL8220" s="54"/>
      <c r="BM8220" s="54"/>
      <c r="BN8220" s="54"/>
      <c r="BO8220" s="54"/>
      <c r="BP8220" s="54"/>
      <c r="BQ8220" s="54"/>
      <c r="BR8220" s="54"/>
      <c r="BS8220" s="54"/>
      <c r="BT8220" s="54"/>
      <c r="BU8220" s="54"/>
      <c r="BV8220" s="54"/>
      <c r="BW8220" s="54"/>
      <c r="BX8220" s="54"/>
      <c r="BY8220" s="54"/>
      <c r="BZ8220" s="54"/>
      <c r="CA8220" s="54"/>
      <c r="CB8220" s="54"/>
      <c r="CC8220" s="54"/>
      <c r="CD8220" s="54"/>
      <c r="CE8220" s="54"/>
      <c r="CF8220" s="54"/>
      <c r="CG8220" s="54"/>
      <c r="CH8220" s="54"/>
      <c r="CI8220" s="54"/>
      <c r="CJ8220" s="54"/>
      <c r="CK8220" s="54"/>
      <c r="CL8220" s="54"/>
      <c r="CM8220" s="54"/>
      <c r="CN8220" s="54"/>
      <c r="CO8220" s="54"/>
      <c r="CP8220" s="54"/>
      <c r="CQ8220" s="54"/>
      <c r="CR8220" s="54"/>
      <c r="CS8220" s="54"/>
      <c r="CT8220" s="54"/>
      <c r="CU8220" s="54"/>
      <c r="CV8220" s="54"/>
      <c r="CW8220" s="54"/>
      <c r="CX8220" s="54"/>
      <c r="CY8220" s="54"/>
      <c r="CZ8220" s="54"/>
      <c r="DA8220" s="54"/>
      <c r="DB8220" s="54"/>
      <c r="DC8220" s="54"/>
      <c r="DD8220" s="54"/>
      <c r="DE8220" s="54"/>
      <c r="DF8220" s="54"/>
      <c r="DG8220" s="54"/>
      <c r="DH8220" s="54"/>
      <c r="DI8220" s="54"/>
      <c r="DJ8220" s="54"/>
      <c r="DK8220" s="54"/>
      <c r="DL8220" s="54"/>
      <c r="DM8220" s="54"/>
      <c r="DN8220" s="54"/>
      <c r="DO8220" s="54"/>
      <c r="DP8220" s="54"/>
      <c r="DQ8220" s="54"/>
      <c r="DR8220" s="54"/>
      <c r="DS8220" s="54"/>
      <c r="DT8220" s="54"/>
      <c r="DU8220" s="54"/>
      <c r="DV8220" s="54"/>
      <c r="DW8220" s="54"/>
      <c r="DX8220" s="54"/>
      <c r="DY8220" s="54"/>
      <c r="DZ8220" s="54"/>
      <c r="EA8220" s="54"/>
      <c r="EB8220" s="54"/>
      <c r="EC8220" s="54"/>
      <c r="ED8220" s="54"/>
      <c r="EE8220" s="54"/>
      <c r="EF8220" s="54"/>
      <c r="EG8220" s="54"/>
      <c r="EH8220" s="54"/>
      <c r="EI8220" s="54"/>
      <c r="EJ8220" s="54"/>
      <c r="EK8220" s="54"/>
      <c r="EL8220" s="54"/>
      <c r="EM8220" s="54"/>
      <c r="EN8220" s="54"/>
      <c r="EO8220" s="54"/>
      <c r="EP8220" s="54"/>
      <c r="EQ8220" s="54"/>
      <c r="ER8220" s="54"/>
      <c r="ES8220" s="54"/>
      <c r="ET8220" s="54"/>
      <c r="EU8220" s="54"/>
      <c r="EV8220" s="54"/>
      <c r="EW8220" s="54"/>
      <c r="EX8220" s="54"/>
      <c r="EY8220" s="54"/>
      <c r="EZ8220" s="54"/>
      <c r="FA8220" s="54"/>
      <c r="FB8220" s="54"/>
      <c r="FC8220" s="54"/>
      <c r="FD8220" s="54"/>
      <c r="FE8220" s="54"/>
      <c r="FF8220" s="54"/>
      <c r="FG8220" s="54"/>
      <c r="FH8220" s="54"/>
      <c r="FI8220" s="54"/>
      <c r="FJ8220" s="54"/>
      <c r="FK8220" s="54"/>
      <c r="FL8220" s="54"/>
      <c r="FM8220" s="54"/>
      <c r="FN8220" s="54"/>
      <c r="FO8220" s="54"/>
      <c r="FP8220" s="54"/>
      <c r="FQ8220" s="54"/>
      <c r="FR8220" s="54"/>
      <c r="FS8220" s="54"/>
      <c r="FT8220" s="54"/>
      <c r="FU8220" s="54"/>
      <c r="FV8220" s="54"/>
      <c r="FW8220" s="54"/>
      <c r="FX8220" s="54"/>
      <c r="FY8220" s="54"/>
      <c r="FZ8220" s="54"/>
      <c r="GA8220" s="54"/>
      <c r="GB8220" s="54"/>
      <c r="GC8220" s="54"/>
      <c r="GD8220" s="54"/>
      <c r="GE8220" s="54"/>
      <c r="GF8220" s="54"/>
      <c r="GG8220" s="54"/>
      <c r="GH8220" s="54"/>
      <c r="GI8220" s="54"/>
      <c r="GJ8220" s="54"/>
      <c r="GK8220" s="54"/>
      <c r="GL8220" s="54"/>
      <c r="GM8220" s="54"/>
      <c r="GN8220" s="54"/>
      <c r="GO8220" s="54"/>
      <c r="GP8220" s="54"/>
      <c r="GQ8220" s="54"/>
      <c r="GR8220" s="54"/>
      <c r="GS8220" s="54"/>
      <c r="GT8220" s="54"/>
      <c r="GU8220" s="54"/>
      <c r="GV8220" s="54"/>
      <c r="GW8220" s="54"/>
      <c r="GX8220" s="54"/>
      <c r="GY8220" s="54"/>
      <c r="GZ8220" s="54"/>
      <c r="HA8220" s="54"/>
      <c r="HB8220" s="54"/>
      <c r="HC8220" s="54"/>
      <c r="HD8220" s="54"/>
      <c r="HE8220" s="54"/>
      <c r="HF8220" s="54"/>
      <c r="HG8220" s="54"/>
      <c r="HH8220" s="54"/>
      <c r="HI8220" s="54"/>
      <c r="HJ8220" s="54"/>
      <c r="HK8220" s="54"/>
      <c r="HL8220" s="54"/>
      <c r="HM8220" s="54"/>
      <c r="HN8220" s="54"/>
      <c r="HO8220" s="54"/>
      <c r="HP8220" s="54"/>
      <c r="HQ8220" s="54"/>
      <c r="HR8220" s="54"/>
      <c r="HS8220" s="54"/>
      <c r="HT8220" s="54"/>
      <c r="HU8220" s="54"/>
      <c r="HV8220" s="54"/>
      <c r="HW8220" s="54"/>
      <c r="HX8220" s="54"/>
      <c r="HY8220" s="54"/>
      <c r="HZ8220" s="54"/>
      <c r="IA8220" s="54"/>
      <c r="IB8220" s="54"/>
      <c r="IC8220" s="54"/>
      <c r="ID8220" s="54"/>
      <c r="IE8220" s="54"/>
      <c r="IF8220" s="54"/>
      <c r="IG8220" s="54"/>
      <c r="IH8220" s="54"/>
      <c r="II8220" s="54"/>
      <c r="IJ8220" s="54"/>
      <c r="IK8220" s="54"/>
      <c r="IL8220" s="54"/>
      <c r="IM8220" s="54"/>
      <c r="IN8220" s="54"/>
      <c r="IO8220" s="54"/>
      <c r="IP8220" s="54"/>
      <c r="IQ8220" s="54"/>
      <c r="IR8220" s="54"/>
      <c r="IS8220" s="54"/>
      <c r="IT8220" s="54"/>
      <c r="IU8220" s="54"/>
      <c r="IV8220" s="54"/>
    </row>
    <row r="8221" spans="2:256" ht="13.5">
      <c r="B8221" s="37"/>
      <c r="C8221" s="37"/>
      <c r="D8221" s="37"/>
      <c r="E8221" s="37"/>
      <c r="F8221" s="37"/>
      <c r="G8221" s="37"/>
      <c r="O8221" s="54"/>
      <c r="P8221" s="54"/>
      <c r="Q8221" s="54"/>
      <c r="R8221" s="54"/>
      <c r="S8221" s="54"/>
      <c r="T8221" s="54"/>
      <c r="U8221" s="54"/>
      <c r="V8221" s="54"/>
      <c r="W8221" s="54"/>
      <c r="X8221" s="54"/>
      <c r="Y8221" s="54"/>
      <c r="Z8221" s="54"/>
      <c r="AA8221" s="54"/>
      <c r="AB8221" s="54"/>
      <c r="AC8221" s="54"/>
      <c r="AD8221" s="54"/>
      <c r="AE8221" s="54"/>
      <c r="AF8221" s="54"/>
      <c r="AG8221" s="54"/>
      <c r="AH8221" s="54"/>
      <c r="AI8221" s="54"/>
      <c r="AJ8221" s="54"/>
      <c r="AK8221" s="54"/>
      <c r="AL8221" s="54"/>
      <c r="AM8221" s="54"/>
      <c r="AN8221" s="54"/>
      <c r="AO8221" s="54"/>
      <c r="AP8221" s="54"/>
      <c r="AQ8221" s="54"/>
      <c r="AR8221" s="54"/>
      <c r="AS8221" s="54"/>
      <c r="AT8221" s="54"/>
      <c r="AU8221" s="54"/>
      <c r="AV8221" s="54"/>
      <c r="AW8221" s="54"/>
      <c r="AX8221" s="54"/>
      <c r="AY8221" s="54"/>
      <c r="AZ8221" s="54"/>
      <c r="BA8221" s="54"/>
      <c r="BB8221" s="54"/>
      <c r="BC8221" s="54"/>
      <c r="BD8221" s="54"/>
      <c r="BE8221" s="54"/>
      <c r="BF8221" s="54"/>
      <c r="BG8221" s="54"/>
      <c r="BH8221" s="54"/>
      <c r="BI8221" s="54"/>
      <c r="BJ8221" s="54"/>
      <c r="BK8221" s="54"/>
      <c r="BL8221" s="54"/>
      <c r="BM8221" s="54"/>
      <c r="BN8221" s="54"/>
      <c r="BO8221" s="54"/>
      <c r="BP8221" s="54"/>
      <c r="BQ8221" s="54"/>
      <c r="BR8221" s="54"/>
      <c r="BS8221" s="54"/>
      <c r="BT8221" s="54"/>
      <c r="BU8221" s="54"/>
      <c r="BV8221" s="54"/>
      <c r="BW8221" s="54"/>
      <c r="BX8221" s="54"/>
      <c r="BY8221" s="54"/>
      <c r="BZ8221" s="54"/>
      <c r="CA8221" s="54"/>
      <c r="CB8221" s="54"/>
      <c r="CC8221" s="54"/>
      <c r="CD8221" s="54"/>
      <c r="CE8221" s="54"/>
      <c r="CF8221" s="54"/>
      <c r="CG8221" s="54"/>
      <c r="CH8221" s="54"/>
      <c r="CI8221" s="54"/>
      <c r="CJ8221" s="54"/>
      <c r="CK8221" s="54"/>
      <c r="CL8221" s="54"/>
      <c r="CM8221" s="54"/>
      <c r="CN8221" s="54"/>
      <c r="CO8221" s="54"/>
      <c r="CP8221" s="54"/>
      <c r="CQ8221" s="54"/>
      <c r="CR8221" s="54"/>
      <c r="CS8221" s="54"/>
      <c r="CT8221" s="54"/>
      <c r="CU8221" s="54"/>
      <c r="CV8221" s="54"/>
      <c r="CW8221" s="54"/>
      <c r="CX8221" s="54"/>
      <c r="CY8221" s="54"/>
      <c r="CZ8221" s="54"/>
      <c r="DA8221" s="54"/>
      <c r="DB8221" s="54"/>
      <c r="DC8221" s="54"/>
      <c r="DD8221" s="54"/>
      <c r="DE8221" s="54"/>
      <c r="DF8221" s="54"/>
      <c r="DG8221" s="54"/>
      <c r="DH8221" s="54"/>
      <c r="DI8221" s="54"/>
      <c r="DJ8221" s="54"/>
      <c r="DK8221" s="54"/>
      <c r="DL8221" s="54"/>
      <c r="DM8221" s="54"/>
      <c r="DN8221" s="54"/>
      <c r="DO8221" s="54"/>
      <c r="DP8221" s="54"/>
      <c r="DQ8221" s="54"/>
      <c r="DR8221" s="54"/>
      <c r="DS8221" s="54"/>
      <c r="DT8221" s="54"/>
      <c r="DU8221" s="54"/>
      <c r="DV8221" s="54"/>
      <c r="DW8221" s="54"/>
      <c r="DX8221" s="54"/>
      <c r="DY8221" s="54"/>
      <c r="DZ8221" s="54"/>
      <c r="EA8221" s="54"/>
      <c r="EB8221" s="54"/>
      <c r="EC8221" s="54"/>
      <c r="ED8221" s="54"/>
      <c r="EE8221" s="54"/>
      <c r="EF8221" s="54"/>
      <c r="EG8221" s="54"/>
      <c r="EH8221" s="54"/>
      <c r="EI8221" s="54"/>
      <c r="EJ8221" s="54"/>
      <c r="EK8221" s="54"/>
      <c r="EL8221" s="54"/>
      <c r="EM8221" s="54"/>
      <c r="EN8221" s="54"/>
      <c r="EO8221" s="54"/>
      <c r="EP8221" s="54"/>
      <c r="EQ8221" s="54"/>
      <c r="ER8221" s="54"/>
      <c r="ES8221" s="54"/>
      <c r="ET8221" s="54"/>
      <c r="EU8221" s="54"/>
      <c r="EV8221" s="54"/>
      <c r="EW8221" s="54"/>
      <c r="EX8221" s="54"/>
      <c r="EY8221" s="54"/>
      <c r="EZ8221" s="54"/>
      <c r="FA8221" s="54"/>
      <c r="FB8221" s="54"/>
      <c r="FC8221" s="54"/>
      <c r="FD8221" s="54"/>
      <c r="FE8221" s="54"/>
      <c r="FF8221" s="54"/>
      <c r="FG8221" s="54"/>
      <c r="FH8221" s="54"/>
      <c r="FI8221" s="54"/>
      <c r="FJ8221" s="54"/>
      <c r="FK8221" s="54"/>
      <c r="FL8221" s="54"/>
      <c r="FM8221" s="54"/>
      <c r="FN8221" s="54"/>
      <c r="FO8221" s="54"/>
      <c r="FP8221" s="54"/>
      <c r="FQ8221" s="54"/>
      <c r="FR8221" s="54"/>
      <c r="FS8221" s="54"/>
      <c r="FT8221" s="54"/>
      <c r="FU8221" s="54"/>
      <c r="FV8221" s="54"/>
      <c r="FW8221" s="54"/>
      <c r="FX8221" s="54"/>
      <c r="FY8221" s="54"/>
      <c r="FZ8221" s="54"/>
      <c r="GA8221" s="54"/>
      <c r="GB8221" s="54"/>
      <c r="GC8221" s="54"/>
      <c r="GD8221" s="54"/>
      <c r="GE8221" s="54"/>
      <c r="GF8221" s="54"/>
      <c r="GG8221" s="54"/>
      <c r="GH8221" s="54"/>
      <c r="GI8221" s="54"/>
      <c r="GJ8221" s="54"/>
      <c r="GK8221" s="54"/>
      <c r="GL8221" s="54"/>
      <c r="GM8221" s="54"/>
      <c r="GN8221" s="54"/>
      <c r="GO8221" s="54"/>
      <c r="GP8221" s="54"/>
      <c r="GQ8221" s="54"/>
      <c r="GR8221" s="54"/>
      <c r="GS8221" s="54"/>
      <c r="GT8221" s="54"/>
      <c r="GU8221" s="54"/>
      <c r="GV8221" s="54"/>
      <c r="GW8221" s="54"/>
      <c r="GX8221" s="54"/>
      <c r="GY8221" s="54"/>
      <c r="GZ8221" s="54"/>
      <c r="HA8221" s="54"/>
      <c r="HB8221" s="54"/>
      <c r="HC8221" s="54"/>
      <c r="HD8221" s="54"/>
      <c r="HE8221" s="54"/>
      <c r="HF8221" s="54"/>
      <c r="HG8221" s="54"/>
      <c r="HH8221" s="54"/>
      <c r="HI8221" s="54"/>
      <c r="HJ8221" s="54"/>
      <c r="HK8221" s="54"/>
      <c r="HL8221" s="54"/>
      <c r="HM8221" s="54"/>
      <c r="HN8221" s="54"/>
      <c r="HO8221" s="54"/>
      <c r="HP8221" s="54"/>
      <c r="HQ8221" s="54"/>
      <c r="HR8221" s="54"/>
      <c r="HS8221" s="54"/>
      <c r="HT8221" s="54"/>
      <c r="HU8221" s="54"/>
      <c r="HV8221" s="54"/>
      <c r="HW8221" s="54"/>
      <c r="HX8221" s="54"/>
      <c r="HY8221" s="54"/>
      <c r="HZ8221" s="54"/>
      <c r="IA8221" s="54"/>
      <c r="IB8221" s="54"/>
      <c r="IC8221" s="54"/>
      <c r="ID8221" s="54"/>
      <c r="IE8221" s="54"/>
      <c r="IF8221" s="54"/>
      <c r="IG8221" s="54"/>
      <c r="IH8221" s="54"/>
      <c r="II8221" s="54"/>
      <c r="IJ8221" s="54"/>
      <c r="IK8221" s="54"/>
      <c r="IL8221" s="54"/>
      <c r="IM8221" s="54"/>
      <c r="IN8221" s="54"/>
      <c r="IO8221" s="54"/>
      <c r="IP8221" s="54"/>
      <c r="IQ8221" s="54"/>
      <c r="IR8221" s="54"/>
      <c r="IS8221" s="54"/>
      <c r="IT8221" s="54"/>
      <c r="IU8221" s="54"/>
      <c r="IV8221" s="54"/>
    </row>
    <row r="8222" spans="2:256" ht="13.5">
      <c r="B8222" s="37"/>
      <c r="C8222" s="37"/>
      <c r="D8222" s="37"/>
      <c r="E8222" s="37"/>
      <c r="F8222" s="37"/>
      <c r="G8222" s="37"/>
      <c r="O8222" s="54"/>
      <c r="P8222" s="54"/>
      <c r="Q8222" s="54"/>
      <c r="R8222" s="54"/>
      <c r="S8222" s="54"/>
      <c r="T8222" s="54"/>
      <c r="U8222" s="54"/>
      <c r="V8222" s="54"/>
      <c r="W8222" s="54"/>
      <c r="X8222" s="54"/>
      <c r="Y8222" s="54"/>
      <c r="Z8222" s="54"/>
      <c r="AA8222" s="54"/>
      <c r="AB8222" s="54"/>
      <c r="AC8222" s="54"/>
      <c r="AD8222" s="54"/>
      <c r="AE8222" s="54"/>
      <c r="AF8222" s="54"/>
      <c r="AG8222" s="54"/>
      <c r="AH8222" s="54"/>
      <c r="AI8222" s="54"/>
      <c r="AJ8222" s="54"/>
      <c r="AK8222" s="54"/>
      <c r="AL8222" s="54"/>
      <c r="AM8222" s="54"/>
      <c r="AN8222" s="54"/>
      <c r="AO8222" s="54"/>
      <c r="AP8222" s="54"/>
      <c r="AQ8222" s="54"/>
      <c r="AR8222" s="54"/>
      <c r="AS8222" s="54"/>
      <c r="AT8222" s="54"/>
      <c r="AU8222" s="54"/>
      <c r="AV8222" s="54"/>
      <c r="AW8222" s="54"/>
      <c r="AX8222" s="54"/>
      <c r="AY8222" s="54"/>
      <c r="AZ8222" s="54"/>
      <c r="BA8222" s="54"/>
      <c r="BB8222" s="54"/>
      <c r="BC8222" s="54"/>
      <c r="BD8222" s="54"/>
      <c r="BE8222" s="54"/>
      <c r="BF8222" s="54"/>
      <c r="BG8222" s="54"/>
      <c r="BH8222" s="54"/>
      <c r="BI8222" s="54"/>
      <c r="BJ8222" s="54"/>
      <c r="BK8222" s="54"/>
      <c r="BL8222" s="54"/>
      <c r="BM8222" s="54"/>
      <c r="BN8222" s="54"/>
      <c r="BO8222" s="54"/>
      <c r="BP8222" s="54"/>
      <c r="BQ8222" s="54"/>
      <c r="BR8222" s="54"/>
      <c r="BS8222" s="54"/>
      <c r="BT8222" s="54"/>
      <c r="BU8222" s="54"/>
      <c r="BV8222" s="54"/>
      <c r="BW8222" s="54"/>
      <c r="BX8222" s="54"/>
      <c r="BY8222" s="54"/>
      <c r="BZ8222" s="54"/>
      <c r="CA8222" s="54"/>
      <c r="CB8222" s="54"/>
      <c r="CC8222" s="54"/>
      <c r="CD8222" s="54"/>
      <c r="CE8222" s="54"/>
      <c r="CF8222" s="54"/>
      <c r="CG8222" s="54"/>
      <c r="CH8222" s="54"/>
      <c r="CI8222" s="54"/>
      <c r="CJ8222" s="54"/>
      <c r="CK8222" s="54"/>
      <c r="CL8222" s="54"/>
      <c r="CM8222" s="54"/>
      <c r="CN8222" s="54"/>
      <c r="CO8222" s="54"/>
      <c r="CP8222" s="54"/>
      <c r="CQ8222" s="54"/>
      <c r="CR8222" s="54"/>
      <c r="CS8222" s="54"/>
      <c r="CT8222" s="54"/>
      <c r="CU8222" s="54"/>
      <c r="CV8222" s="54"/>
      <c r="CW8222" s="54"/>
      <c r="CX8222" s="54"/>
      <c r="CY8222" s="54"/>
      <c r="CZ8222" s="54"/>
      <c r="DA8222" s="54"/>
      <c r="DB8222" s="54"/>
      <c r="DC8222" s="54"/>
      <c r="DD8222" s="54"/>
      <c r="DE8222" s="54"/>
      <c r="DF8222" s="54"/>
      <c r="DG8222" s="54"/>
      <c r="DH8222" s="54"/>
      <c r="DI8222" s="54"/>
      <c r="DJ8222" s="54"/>
      <c r="DK8222" s="54"/>
      <c r="DL8222" s="54"/>
      <c r="DM8222" s="54"/>
      <c r="DN8222" s="54"/>
      <c r="DO8222" s="54"/>
      <c r="DP8222" s="54"/>
      <c r="DQ8222" s="54"/>
      <c r="DR8222" s="54"/>
      <c r="DS8222" s="54"/>
      <c r="DT8222" s="54"/>
      <c r="DU8222" s="54"/>
      <c r="DV8222" s="54"/>
      <c r="DW8222" s="54"/>
      <c r="DX8222" s="54"/>
      <c r="DY8222" s="54"/>
      <c r="DZ8222" s="54"/>
      <c r="EA8222" s="54"/>
      <c r="EB8222" s="54"/>
      <c r="EC8222" s="54"/>
      <c r="ED8222" s="54"/>
      <c r="EE8222" s="54"/>
      <c r="EF8222" s="54"/>
      <c r="EG8222" s="54"/>
      <c r="EH8222" s="54"/>
      <c r="EI8222" s="54"/>
      <c r="EJ8222" s="54"/>
      <c r="EK8222" s="54"/>
      <c r="EL8222" s="54"/>
      <c r="EM8222" s="54"/>
      <c r="EN8222" s="54"/>
      <c r="EO8222" s="54"/>
      <c r="EP8222" s="54"/>
      <c r="EQ8222" s="54"/>
      <c r="ER8222" s="54"/>
      <c r="ES8222" s="54"/>
      <c r="ET8222" s="54"/>
      <c r="EU8222" s="54"/>
      <c r="EV8222" s="54"/>
      <c r="EW8222" s="54"/>
      <c r="EX8222" s="54"/>
      <c r="EY8222" s="54"/>
      <c r="EZ8222" s="54"/>
      <c r="FA8222" s="54"/>
      <c r="FB8222" s="54"/>
      <c r="FC8222" s="54"/>
      <c r="FD8222" s="54"/>
      <c r="FE8222" s="54"/>
      <c r="FF8222" s="54"/>
      <c r="FG8222" s="54"/>
      <c r="FH8222" s="54"/>
      <c r="FI8222" s="54"/>
      <c r="FJ8222" s="54"/>
      <c r="FK8222" s="54"/>
      <c r="FL8222" s="54"/>
      <c r="FM8222" s="54"/>
      <c r="FN8222" s="54"/>
      <c r="FO8222" s="54"/>
      <c r="FP8222" s="54"/>
      <c r="FQ8222" s="54"/>
      <c r="FR8222" s="54"/>
      <c r="FS8222" s="54"/>
      <c r="FT8222" s="54"/>
      <c r="FU8222" s="54"/>
      <c r="FV8222" s="54"/>
      <c r="FW8222" s="54"/>
      <c r="FX8222" s="54"/>
      <c r="FY8222" s="54"/>
      <c r="FZ8222" s="54"/>
      <c r="GA8222" s="54"/>
      <c r="GB8222" s="54"/>
      <c r="GC8222" s="54"/>
      <c r="GD8222" s="54"/>
      <c r="GE8222" s="54"/>
      <c r="GF8222" s="54"/>
      <c r="GG8222" s="54"/>
      <c r="GH8222" s="54"/>
      <c r="GI8222" s="54"/>
      <c r="GJ8222" s="54"/>
      <c r="GK8222" s="54"/>
      <c r="GL8222" s="54"/>
      <c r="GM8222" s="54"/>
      <c r="GN8222" s="54"/>
      <c r="GO8222" s="54"/>
      <c r="GP8222" s="54"/>
      <c r="GQ8222" s="54"/>
      <c r="GR8222" s="54"/>
      <c r="GS8222" s="54"/>
      <c r="GT8222" s="54"/>
      <c r="GU8222" s="54"/>
      <c r="GV8222" s="54"/>
      <c r="GW8222" s="54"/>
      <c r="GX8222" s="54"/>
      <c r="GY8222" s="54"/>
      <c r="GZ8222" s="54"/>
      <c r="HA8222" s="54"/>
      <c r="HB8222" s="54"/>
      <c r="HC8222" s="54"/>
      <c r="HD8222" s="54"/>
      <c r="HE8222" s="54"/>
      <c r="HF8222" s="54"/>
      <c r="HG8222" s="54"/>
      <c r="HH8222" s="54"/>
      <c r="HI8222" s="54"/>
      <c r="HJ8222" s="54"/>
      <c r="HK8222" s="54"/>
      <c r="HL8222" s="54"/>
      <c r="HM8222" s="54"/>
      <c r="HN8222" s="54"/>
      <c r="HO8222" s="54"/>
      <c r="HP8222" s="54"/>
      <c r="HQ8222" s="54"/>
      <c r="HR8222" s="54"/>
      <c r="HS8222" s="54"/>
      <c r="HT8222" s="54"/>
      <c r="HU8222" s="54"/>
      <c r="HV8222" s="54"/>
      <c r="HW8222" s="54"/>
      <c r="HX8222" s="54"/>
      <c r="HY8222" s="54"/>
      <c r="HZ8222" s="54"/>
      <c r="IA8222" s="54"/>
      <c r="IB8222" s="54"/>
      <c r="IC8222" s="54"/>
      <c r="ID8222" s="54"/>
      <c r="IE8222" s="54"/>
      <c r="IF8222" s="54"/>
      <c r="IG8222" s="54"/>
      <c r="IH8222" s="54"/>
      <c r="II8222" s="54"/>
      <c r="IJ8222" s="54"/>
      <c r="IK8222" s="54"/>
      <c r="IL8222" s="54"/>
      <c r="IM8222" s="54"/>
      <c r="IN8222" s="54"/>
      <c r="IO8222" s="54"/>
      <c r="IP8222" s="54"/>
      <c r="IQ8222" s="54"/>
      <c r="IR8222" s="54"/>
      <c r="IS8222" s="54"/>
      <c r="IT8222" s="54"/>
      <c r="IU8222" s="54"/>
      <c r="IV8222" s="54"/>
    </row>
    <row r="8223" spans="2:256" ht="13.5">
      <c r="B8223" s="37"/>
      <c r="C8223" s="37"/>
      <c r="D8223" s="37"/>
      <c r="E8223" s="37"/>
      <c r="F8223" s="37"/>
      <c r="G8223" s="37"/>
      <c r="O8223" s="54"/>
      <c r="P8223" s="54"/>
      <c r="Q8223" s="54"/>
      <c r="R8223" s="54"/>
      <c r="S8223" s="54"/>
      <c r="T8223" s="54"/>
      <c r="U8223" s="54"/>
      <c r="V8223" s="54"/>
      <c r="W8223" s="54"/>
      <c r="X8223" s="54"/>
      <c r="Y8223" s="54"/>
      <c r="Z8223" s="54"/>
      <c r="AA8223" s="54"/>
      <c r="AB8223" s="54"/>
      <c r="AC8223" s="54"/>
      <c r="AD8223" s="54"/>
      <c r="AE8223" s="54"/>
      <c r="AF8223" s="54"/>
      <c r="AG8223" s="54"/>
      <c r="AH8223" s="54"/>
      <c r="AI8223" s="54"/>
      <c r="AJ8223" s="54"/>
      <c r="AK8223" s="54"/>
      <c r="AL8223" s="54"/>
      <c r="AM8223" s="54"/>
      <c r="AN8223" s="54"/>
      <c r="AO8223" s="54"/>
      <c r="AP8223" s="54"/>
      <c r="AQ8223" s="54"/>
      <c r="AR8223" s="54"/>
      <c r="AS8223" s="54"/>
      <c r="AT8223" s="54"/>
      <c r="AU8223" s="54"/>
      <c r="AV8223" s="54"/>
      <c r="AW8223" s="54"/>
      <c r="AX8223" s="54"/>
      <c r="AY8223" s="54"/>
      <c r="AZ8223" s="54"/>
      <c r="BA8223" s="54"/>
      <c r="BB8223" s="54"/>
      <c r="BC8223" s="54"/>
      <c r="BD8223" s="54"/>
      <c r="BE8223" s="54"/>
      <c r="BF8223" s="54"/>
      <c r="BG8223" s="54"/>
      <c r="BH8223" s="54"/>
      <c r="BI8223" s="54"/>
      <c r="BJ8223" s="54"/>
      <c r="BK8223" s="54"/>
      <c r="BL8223" s="54"/>
      <c r="BM8223" s="54"/>
      <c r="BN8223" s="54"/>
      <c r="BO8223" s="54"/>
      <c r="BP8223" s="54"/>
      <c r="BQ8223" s="54"/>
      <c r="BR8223" s="54"/>
      <c r="BS8223" s="54"/>
      <c r="BT8223" s="54"/>
      <c r="BU8223" s="54"/>
      <c r="BV8223" s="54"/>
      <c r="BW8223" s="54"/>
      <c r="BX8223" s="54"/>
      <c r="BY8223" s="54"/>
      <c r="BZ8223" s="54"/>
      <c r="CA8223" s="54"/>
      <c r="CB8223" s="54"/>
      <c r="CC8223" s="54"/>
      <c r="CD8223" s="54"/>
      <c r="CE8223" s="54"/>
      <c r="CF8223" s="54"/>
      <c r="CG8223" s="54"/>
      <c r="CH8223" s="54"/>
      <c r="CI8223" s="54"/>
      <c r="CJ8223" s="54"/>
      <c r="CK8223" s="54"/>
      <c r="CL8223" s="54"/>
      <c r="CM8223" s="54"/>
      <c r="CN8223" s="54"/>
      <c r="CO8223" s="54"/>
      <c r="CP8223" s="54"/>
      <c r="CQ8223" s="54"/>
      <c r="CR8223" s="54"/>
      <c r="CS8223" s="54"/>
      <c r="CT8223" s="54"/>
      <c r="CU8223" s="54"/>
      <c r="CV8223" s="54"/>
      <c r="CW8223" s="54"/>
      <c r="CX8223" s="54"/>
      <c r="CY8223" s="54"/>
      <c r="CZ8223" s="54"/>
      <c r="DA8223" s="54"/>
      <c r="DB8223" s="54"/>
      <c r="DC8223" s="54"/>
      <c r="DD8223" s="54"/>
      <c r="DE8223" s="54"/>
      <c r="DF8223" s="54"/>
      <c r="DG8223" s="54"/>
      <c r="DH8223" s="54"/>
      <c r="DI8223" s="54"/>
      <c r="DJ8223" s="54"/>
      <c r="DK8223" s="54"/>
      <c r="DL8223" s="54"/>
      <c r="DM8223" s="54"/>
      <c r="DN8223" s="54"/>
      <c r="DO8223" s="54"/>
      <c r="DP8223" s="54"/>
      <c r="DQ8223" s="54"/>
      <c r="DR8223" s="54"/>
      <c r="DS8223" s="54"/>
      <c r="DT8223" s="54"/>
      <c r="DU8223" s="54"/>
      <c r="DV8223" s="54"/>
      <c r="DW8223" s="54"/>
      <c r="DX8223" s="54"/>
      <c r="DY8223" s="54"/>
      <c r="DZ8223" s="54"/>
      <c r="EA8223" s="54"/>
      <c r="EB8223" s="54"/>
      <c r="EC8223" s="54"/>
      <c r="ED8223" s="54"/>
      <c r="EE8223" s="54"/>
      <c r="EF8223" s="54"/>
      <c r="EG8223" s="54"/>
      <c r="EH8223" s="54"/>
      <c r="EI8223" s="54"/>
      <c r="EJ8223" s="54"/>
      <c r="EK8223" s="54"/>
      <c r="EL8223" s="54"/>
      <c r="EM8223" s="54"/>
      <c r="EN8223" s="54"/>
      <c r="EO8223" s="54"/>
      <c r="EP8223" s="54"/>
      <c r="EQ8223" s="54"/>
      <c r="ER8223" s="54"/>
      <c r="ES8223" s="54"/>
      <c r="ET8223" s="54"/>
      <c r="EU8223" s="54"/>
      <c r="EV8223" s="54"/>
      <c r="EW8223" s="54"/>
      <c r="EX8223" s="54"/>
      <c r="EY8223" s="54"/>
      <c r="EZ8223" s="54"/>
      <c r="FA8223" s="54"/>
      <c r="FB8223" s="54"/>
      <c r="FC8223" s="54"/>
      <c r="FD8223" s="54"/>
      <c r="FE8223" s="54"/>
      <c r="FF8223" s="54"/>
      <c r="FG8223" s="54"/>
      <c r="FH8223" s="54"/>
      <c r="FI8223" s="54"/>
      <c r="FJ8223" s="54"/>
      <c r="FK8223" s="54"/>
      <c r="FL8223" s="54"/>
      <c r="FM8223" s="54"/>
      <c r="FN8223" s="54"/>
      <c r="FO8223" s="54"/>
      <c r="FP8223" s="54"/>
      <c r="FQ8223" s="54"/>
      <c r="FR8223" s="54"/>
      <c r="FS8223" s="54"/>
      <c r="FT8223" s="54"/>
      <c r="FU8223" s="54"/>
      <c r="FV8223" s="54"/>
      <c r="FW8223" s="54"/>
      <c r="FX8223" s="54"/>
      <c r="FY8223" s="54"/>
      <c r="FZ8223" s="54"/>
      <c r="GA8223" s="54"/>
      <c r="GB8223" s="54"/>
      <c r="GC8223" s="54"/>
      <c r="GD8223" s="54"/>
      <c r="GE8223" s="54"/>
      <c r="GF8223" s="54"/>
      <c r="GG8223" s="54"/>
      <c r="GH8223" s="54"/>
      <c r="GI8223" s="54"/>
      <c r="GJ8223" s="54"/>
      <c r="GK8223" s="54"/>
      <c r="GL8223" s="54"/>
      <c r="GM8223" s="54"/>
      <c r="GN8223" s="54"/>
      <c r="GO8223" s="54"/>
      <c r="GP8223" s="54"/>
      <c r="GQ8223" s="54"/>
      <c r="GR8223" s="54"/>
      <c r="GS8223" s="54"/>
      <c r="GT8223" s="54"/>
      <c r="GU8223" s="54"/>
      <c r="GV8223" s="54"/>
      <c r="GW8223" s="54"/>
      <c r="GX8223" s="54"/>
      <c r="GY8223" s="54"/>
      <c r="GZ8223" s="54"/>
      <c r="HA8223" s="54"/>
      <c r="HB8223" s="54"/>
      <c r="HC8223" s="54"/>
      <c r="HD8223" s="54"/>
      <c r="HE8223" s="54"/>
      <c r="HF8223" s="54"/>
      <c r="HG8223" s="54"/>
      <c r="HH8223" s="54"/>
      <c r="HI8223" s="54"/>
      <c r="HJ8223" s="54"/>
      <c r="HK8223" s="54"/>
      <c r="HL8223" s="54"/>
      <c r="HM8223" s="54"/>
      <c r="HN8223" s="54"/>
      <c r="HO8223" s="54"/>
      <c r="HP8223" s="54"/>
      <c r="HQ8223" s="54"/>
      <c r="HR8223" s="54"/>
      <c r="HS8223" s="54"/>
      <c r="HT8223" s="54"/>
      <c r="HU8223" s="54"/>
      <c r="HV8223" s="54"/>
      <c r="HW8223" s="54"/>
      <c r="HX8223" s="54"/>
      <c r="HY8223" s="54"/>
      <c r="HZ8223" s="54"/>
      <c r="IA8223" s="54"/>
      <c r="IB8223" s="54"/>
      <c r="IC8223" s="54"/>
      <c r="ID8223" s="54"/>
      <c r="IE8223" s="54"/>
      <c r="IF8223" s="54"/>
      <c r="IG8223" s="54"/>
      <c r="IH8223" s="54"/>
      <c r="II8223" s="54"/>
      <c r="IJ8223" s="54"/>
      <c r="IK8223" s="54"/>
      <c r="IL8223" s="54"/>
      <c r="IM8223" s="54"/>
      <c r="IN8223" s="54"/>
      <c r="IO8223" s="54"/>
      <c r="IP8223" s="54"/>
      <c r="IQ8223" s="54"/>
      <c r="IR8223" s="54"/>
      <c r="IS8223" s="54"/>
      <c r="IT8223" s="54"/>
      <c r="IU8223" s="54"/>
      <c r="IV8223" s="54"/>
    </row>
    <row r="8224" spans="2:256" ht="13.5">
      <c r="B8224" s="37"/>
      <c r="C8224" s="37"/>
      <c r="D8224" s="37"/>
      <c r="E8224" s="37"/>
      <c r="F8224" s="37"/>
      <c r="G8224" s="37"/>
      <c r="O8224" s="54"/>
      <c r="P8224" s="54"/>
      <c r="Q8224" s="54"/>
      <c r="R8224" s="54"/>
      <c r="S8224" s="54"/>
      <c r="T8224" s="54"/>
      <c r="U8224" s="54"/>
      <c r="V8224" s="54"/>
      <c r="W8224" s="54"/>
      <c r="X8224" s="54"/>
      <c r="Y8224" s="54"/>
      <c r="Z8224" s="54"/>
      <c r="AA8224" s="54"/>
      <c r="AB8224" s="54"/>
      <c r="AC8224" s="54"/>
      <c r="AD8224" s="54"/>
      <c r="AE8224" s="54"/>
      <c r="AF8224" s="54"/>
      <c r="AG8224" s="54"/>
      <c r="AH8224" s="54"/>
      <c r="AI8224" s="54"/>
      <c r="AJ8224" s="54"/>
      <c r="AK8224" s="54"/>
      <c r="AL8224" s="54"/>
      <c r="AM8224" s="54"/>
      <c r="AN8224" s="54"/>
      <c r="AO8224" s="54"/>
      <c r="AP8224" s="54"/>
      <c r="AQ8224" s="54"/>
      <c r="AR8224" s="54"/>
      <c r="AS8224" s="54"/>
      <c r="AT8224" s="54"/>
      <c r="AU8224" s="54"/>
      <c r="AV8224" s="54"/>
      <c r="AW8224" s="54"/>
      <c r="AX8224" s="54"/>
      <c r="AY8224" s="54"/>
      <c r="AZ8224" s="54"/>
      <c r="BA8224" s="54"/>
      <c r="BB8224" s="54"/>
      <c r="BC8224" s="54"/>
      <c r="BD8224" s="54"/>
      <c r="BE8224" s="54"/>
      <c r="BF8224" s="54"/>
      <c r="BG8224" s="54"/>
      <c r="BH8224" s="54"/>
      <c r="BI8224" s="54"/>
      <c r="BJ8224" s="54"/>
      <c r="BK8224" s="54"/>
      <c r="BL8224" s="54"/>
      <c r="BM8224" s="54"/>
      <c r="BN8224" s="54"/>
      <c r="BO8224" s="54"/>
      <c r="BP8224" s="54"/>
      <c r="BQ8224" s="54"/>
      <c r="BR8224" s="54"/>
      <c r="BS8224" s="54"/>
      <c r="BT8224" s="54"/>
      <c r="BU8224" s="54"/>
      <c r="BV8224" s="54"/>
      <c r="BW8224" s="54"/>
      <c r="BX8224" s="54"/>
      <c r="BY8224" s="54"/>
      <c r="BZ8224" s="54"/>
      <c r="CA8224" s="54"/>
      <c r="CB8224" s="54"/>
      <c r="CC8224" s="54"/>
      <c r="CD8224" s="54"/>
      <c r="CE8224" s="54"/>
      <c r="CF8224" s="54"/>
      <c r="CG8224" s="54"/>
      <c r="CH8224" s="54"/>
      <c r="CI8224" s="54"/>
      <c r="CJ8224" s="54"/>
      <c r="CK8224" s="54"/>
      <c r="CL8224" s="54"/>
      <c r="CM8224" s="54"/>
      <c r="CN8224" s="54"/>
      <c r="CO8224" s="54"/>
      <c r="CP8224" s="54"/>
      <c r="CQ8224" s="54"/>
      <c r="CR8224" s="54"/>
      <c r="CS8224" s="54"/>
      <c r="CT8224" s="54"/>
      <c r="CU8224" s="54"/>
      <c r="CV8224" s="54"/>
      <c r="CW8224" s="54"/>
      <c r="CX8224" s="54"/>
      <c r="CY8224" s="54"/>
      <c r="CZ8224" s="54"/>
      <c r="DA8224" s="54"/>
      <c r="DB8224" s="54"/>
      <c r="DC8224" s="54"/>
      <c r="DD8224" s="54"/>
      <c r="DE8224" s="54"/>
      <c r="DF8224" s="54"/>
      <c r="DG8224" s="54"/>
      <c r="DH8224" s="54"/>
      <c r="DI8224" s="54"/>
      <c r="DJ8224" s="54"/>
      <c r="DK8224" s="54"/>
      <c r="DL8224" s="54"/>
      <c r="DM8224" s="54"/>
      <c r="DN8224" s="54"/>
      <c r="DO8224" s="54"/>
      <c r="DP8224" s="54"/>
      <c r="DQ8224" s="54"/>
      <c r="DR8224" s="54"/>
      <c r="DS8224" s="54"/>
      <c r="DT8224" s="54"/>
      <c r="DU8224" s="54"/>
      <c r="DV8224" s="54"/>
      <c r="DW8224" s="54"/>
      <c r="DX8224" s="54"/>
      <c r="DY8224" s="54"/>
      <c r="DZ8224" s="54"/>
      <c r="EA8224" s="54"/>
      <c r="EB8224" s="54"/>
      <c r="EC8224" s="54"/>
      <c r="ED8224" s="54"/>
      <c r="EE8224" s="54"/>
      <c r="EF8224" s="54"/>
      <c r="EG8224" s="54"/>
      <c r="EH8224" s="54"/>
      <c r="EI8224" s="54"/>
      <c r="EJ8224" s="54"/>
      <c r="EK8224" s="54"/>
      <c r="EL8224" s="54"/>
      <c r="EM8224" s="54"/>
      <c r="EN8224" s="54"/>
      <c r="EO8224" s="54"/>
      <c r="EP8224" s="54"/>
      <c r="EQ8224" s="54"/>
      <c r="ER8224" s="54"/>
      <c r="ES8224" s="54"/>
      <c r="ET8224" s="54"/>
      <c r="EU8224" s="54"/>
      <c r="EV8224" s="54"/>
      <c r="EW8224" s="54"/>
      <c r="EX8224" s="54"/>
      <c r="EY8224" s="54"/>
      <c r="EZ8224" s="54"/>
      <c r="FA8224" s="54"/>
      <c r="FB8224" s="54"/>
      <c r="FC8224" s="54"/>
      <c r="FD8224" s="54"/>
      <c r="FE8224" s="54"/>
      <c r="FF8224" s="54"/>
      <c r="FG8224" s="54"/>
      <c r="FH8224" s="54"/>
      <c r="FI8224" s="54"/>
      <c r="FJ8224" s="54"/>
      <c r="FK8224" s="54"/>
      <c r="FL8224" s="54"/>
      <c r="FM8224" s="54"/>
      <c r="FN8224" s="54"/>
      <c r="FO8224" s="54"/>
      <c r="FP8224" s="54"/>
      <c r="FQ8224" s="54"/>
      <c r="FR8224" s="54"/>
      <c r="FS8224" s="54"/>
      <c r="FT8224" s="54"/>
      <c r="FU8224" s="54"/>
      <c r="FV8224" s="54"/>
      <c r="FW8224" s="54"/>
      <c r="FX8224" s="54"/>
      <c r="FY8224" s="54"/>
      <c r="FZ8224" s="54"/>
      <c r="GA8224" s="54"/>
      <c r="GB8224" s="54"/>
      <c r="GC8224" s="54"/>
      <c r="GD8224" s="54"/>
      <c r="GE8224" s="54"/>
      <c r="GF8224" s="54"/>
      <c r="GG8224" s="54"/>
      <c r="GH8224" s="54"/>
      <c r="GI8224" s="54"/>
      <c r="GJ8224" s="54"/>
      <c r="GK8224" s="54"/>
      <c r="GL8224" s="54"/>
      <c r="GM8224" s="54"/>
      <c r="GN8224" s="54"/>
      <c r="GO8224" s="54"/>
      <c r="GP8224" s="54"/>
      <c r="GQ8224" s="54"/>
      <c r="GR8224" s="54"/>
      <c r="GS8224" s="54"/>
      <c r="GT8224" s="54"/>
      <c r="GU8224" s="54"/>
      <c r="GV8224" s="54"/>
      <c r="GW8224" s="54"/>
      <c r="GX8224" s="54"/>
      <c r="GY8224" s="54"/>
      <c r="GZ8224" s="54"/>
      <c r="HA8224" s="54"/>
      <c r="HB8224" s="54"/>
      <c r="HC8224" s="54"/>
      <c r="HD8224" s="54"/>
      <c r="HE8224" s="54"/>
      <c r="HF8224" s="54"/>
      <c r="HG8224" s="54"/>
      <c r="HH8224" s="54"/>
      <c r="HI8224" s="54"/>
      <c r="HJ8224" s="54"/>
      <c r="HK8224" s="54"/>
      <c r="HL8224" s="54"/>
      <c r="HM8224" s="54"/>
      <c r="HN8224" s="54"/>
      <c r="HO8224" s="54"/>
      <c r="HP8224" s="54"/>
      <c r="HQ8224" s="54"/>
      <c r="HR8224" s="54"/>
      <c r="HS8224" s="54"/>
      <c r="HT8224" s="54"/>
      <c r="HU8224" s="54"/>
      <c r="HV8224" s="54"/>
      <c r="HW8224" s="54"/>
      <c r="HX8224" s="54"/>
      <c r="HY8224" s="54"/>
      <c r="HZ8224" s="54"/>
      <c r="IA8224" s="54"/>
      <c r="IB8224" s="54"/>
      <c r="IC8224" s="54"/>
      <c r="ID8224" s="54"/>
      <c r="IE8224" s="54"/>
      <c r="IF8224" s="54"/>
      <c r="IG8224" s="54"/>
      <c r="IH8224" s="54"/>
      <c r="II8224" s="54"/>
      <c r="IJ8224" s="54"/>
      <c r="IK8224" s="54"/>
      <c r="IL8224" s="54"/>
      <c r="IM8224" s="54"/>
      <c r="IN8224" s="54"/>
      <c r="IO8224" s="54"/>
      <c r="IP8224" s="54"/>
      <c r="IQ8224" s="54"/>
      <c r="IR8224" s="54"/>
      <c r="IS8224" s="54"/>
      <c r="IT8224" s="54"/>
      <c r="IU8224" s="54"/>
      <c r="IV8224" s="54"/>
    </row>
    <row r="8225" spans="2:256" ht="13.5">
      <c r="B8225" s="37"/>
      <c r="C8225" s="37"/>
      <c r="D8225" s="37"/>
      <c r="E8225" s="37"/>
      <c r="F8225" s="37"/>
      <c r="G8225" s="37"/>
      <c r="O8225" s="54"/>
      <c r="P8225" s="54"/>
      <c r="Q8225" s="54"/>
      <c r="R8225" s="54"/>
      <c r="S8225" s="54"/>
      <c r="T8225" s="54"/>
      <c r="U8225" s="54"/>
      <c r="V8225" s="54"/>
      <c r="W8225" s="54"/>
      <c r="X8225" s="54"/>
      <c r="Y8225" s="54"/>
      <c r="Z8225" s="54"/>
      <c r="AA8225" s="54"/>
      <c r="AB8225" s="54"/>
      <c r="AC8225" s="54"/>
      <c r="AD8225" s="54"/>
      <c r="AE8225" s="54"/>
      <c r="AF8225" s="54"/>
      <c r="AG8225" s="54"/>
      <c r="AH8225" s="54"/>
      <c r="AI8225" s="54"/>
      <c r="AJ8225" s="54"/>
      <c r="AK8225" s="54"/>
      <c r="AL8225" s="54"/>
      <c r="AM8225" s="54"/>
      <c r="AN8225" s="54"/>
      <c r="AO8225" s="54"/>
      <c r="AP8225" s="54"/>
      <c r="AQ8225" s="54"/>
      <c r="AR8225" s="54"/>
      <c r="AS8225" s="54"/>
      <c r="AT8225" s="54"/>
      <c r="AU8225" s="54"/>
      <c r="AV8225" s="54"/>
      <c r="AW8225" s="54"/>
      <c r="AX8225" s="54"/>
      <c r="AY8225" s="54"/>
      <c r="AZ8225" s="54"/>
      <c r="BA8225" s="54"/>
      <c r="BB8225" s="54"/>
      <c r="BC8225" s="54"/>
      <c r="BD8225" s="54"/>
      <c r="BE8225" s="54"/>
      <c r="BF8225" s="54"/>
      <c r="BG8225" s="54"/>
      <c r="BH8225" s="54"/>
      <c r="BI8225" s="54"/>
      <c r="BJ8225" s="54"/>
      <c r="BK8225" s="54"/>
      <c r="BL8225" s="54"/>
      <c r="BM8225" s="54"/>
      <c r="BN8225" s="54"/>
      <c r="BO8225" s="54"/>
      <c r="BP8225" s="54"/>
      <c r="BQ8225" s="54"/>
      <c r="BR8225" s="54"/>
      <c r="BS8225" s="54"/>
      <c r="BT8225" s="54"/>
      <c r="BU8225" s="54"/>
      <c r="BV8225" s="54"/>
      <c r="BW8225" s="54"/>
      <c r="BX8225" s="54"/>
      <c r="BY8225" s="54"/>
      <c r="BZ8225" s="54"/>
      <c r="CA8225" s="54"/>
      <c r="CB8225" s="54"/>
      <c r="CC8225" s="54"/>
      <c r="CD8225" s="54"/>
      <c r="CE8225" s="54"/>
      <c r="CF8225" s="54"/>
      <c r="CG8225" s="54"/>
      <c r="CH8225" s="54"/>
      <c r="CI8225" s="54"/>
      <c r="CJ8225" s="54"/>
      <c r="CK8225" s="54"/>
      <c r="CL8225" s="54"/>
      <c r="CM8225" s="54"/>
      <c r="CN8225" s="54"/>
      <c r="CO8225" s="54"/>
      <c r="CP8225" s="54"/>
      <c r="CQ8225" s="54"/>
      <c r="CR8225" s="54"/>
      <c r="CS8225" s="54"/>
      <c r="CT8225" s="54"/>
      <c r="CU8225" s="54"/>
      <c r="CV8225" s="54"/>
      <c r="CW8225" s="54"/>
      <c r="CX8225" s="54"/>
      <c r="CY8225" s="54"/>
      <c r="CZ8225" s="54"/>
      <c r="DA8225" s="54"/>
      <c r="DB8225" s="54"/>
      <c r="DC8225" s="54"/>
      <c r="DD8225" s="54"/>
      <c r="DE8225" s="54"/>
      <c r="DF8225" s="54"/>
      <c r="DG8225" s="54"/>
      <c r="DH8225" s="54"/>
      <c r="DI8225" s="54"/>
      <c r="DJ8225" s="54"/>
      <c r="DK8225" s="54"/>
      <c r="DL8225" s="54"/>
      <c r="DM8225" s="54"/>
      <c r="DN8225" s="54"/>
      <c r="DO8225" s="54"/>
      <c r="DP8225" s="54"/>
      <c r="DQ8225" s="54"/>
      <c r="DR8225" s="54"/>
      <c r="DS8225" s="54"/>
      <c r="DT8225" s="54"/>
      <c r="DU8225" s="54"/>
      <c r="DV8225" s="54"/>
      <c r="DW8225" s="54"/>
      <c r="DX8225" s="54"/>
      <c r="DY8225" s="54"/>
      <c r="DZ8225" s="54"/>
      <c r="EA8225" s="54"/>
      <c r="EB8225" s="54"/>
      <c r="EC8225" s="54"/>
      <c r="ED8225" s="54"/>
      <c r="EE8225" s="54"/>
      <c r="EF8225" s="54"/>
      <c r="EG8225" s="54"/>
      <c r="EH8225" s="54"/>
      <c r="EI8225" s="54"/>
      <c r="EJ8225" s="54"/>
      <c r="EK8225" s="54"/>
      <c r="EL8225" s="54"/>
      <c r="EM8225" s="54"/>
      <c r="EN8225" s="54"/>
      <c r="EO8225" s="54"/>
      <c r="EP8225" s="54"/>
      <c r="EQ8225" s="54"/>
      <c r="ER8225" s="54"/>
      <c r="ES8225" s="54"/>
      <c r="ET8225" s="54"/>
      <c r="EU8225" s="54"/>
      <c r="EV8225" s="54"/>
      <c r="EW8225" s="54"/>
      <c r="EX8225" s="54"/>
      <c r="EY8225" s="54"/>
      <c r="EZ8225" s="54"/>
      <c r="FA8225" s="54"/>
      <c r="FB8225" s="54"/>
      <c r="FC8225" s="54"/>
      <c r="FD8225" s="54"/>
      <c r="FE8225" s="54"/>
      <c r="FF8225" s="54"/>
      <c r="FG8225" s="54"/>
      <c r="FH8225" s="54"/>
      <c r="FI8225" s="54"/>
      <c r="FJ8225" s="54"/>
      <c r="FK8225" s="54"/>
      <c r="FL8225" s="54"/>
      <c r="FM8225" s="54"/>
      <c r="FN8225" s="54"/>
      <c r="FO8225" s="54"/>
      <c r="FP8225" s="54"/>
      <c r="FQ8225" s="54"/>
      <c r="FR8225" s="54"/>
      <c r="FS8225" s="54"/>
      <c r="FT8225" s="54"/>
      <c r="FU8225" s="54"/>
      <c r="FV8225" s="54"/>
      <c r="FW8225" s="54"/>
      <c r="FX8225" s="54"/>
      <c r="FY8225" s="54"/>
      <c r="FZ8225" s="54"/>
      <c r="GA8225" s="54"/>
      <c r="GB8225" s="54"/>
      <c r="GC8225" s="54"/>
      <c r="GD8225" s="54"/>
      <c r="GE8225" s="54"/>
      <c r="GF8225" s="54"/>
      <c r="GG8225" s="54"/>
      <c r="GH8225" s="54"/>
      <c r="GI8225" s="54"/>
      <c r="GJ8225" s="54"/>
      <c r="GK8225" s="54"/>
      <c r="GL8225" s="54"/>
      <c r="GM8225" s="54"/>
      <c r="GN8225" s="54"/>
      <c r="GO8225" s="54"/>
      <c r="GP8225" s="54"/>
      <c r="GQ8225" s="54"/>
      <c r="GR8225" s="54"/>
      <c r="GS8225" s="54"/>
      <c r="GT8225" s="54"/>
      <c r="GU8225" s="54"/>
      <c r="GV8225" s="54"/>
      <c r="GW8225" s="54"/>
      <c r="GX8225" s="54"/>
      <c r="GY8225" s="54"/>
      <c r="GZ8225" s="54"/>
      <c r="HA8225" s="54"/>
      <c r="HB8225" s="54"/>
      <c r="HC8225" s="54"/>
      <c r="HD8225" s="54"/>
      <c r="HE8225" s="54"/>
      <c r="HF8225" s="54"/>
      <c r="HG8225" s="54"/>
      <c r="HH8225" s="54"/>
      <c r="HI8225" s="54"/>
      <c r="HJ8225" s="54"/>
      <c r="HK8225" s="54"/>
      <c r="HL8225" s="54"/>
      <c r="HM8225" s="54"/>
      <c r="HN8225" s="54"/>
      <c r="HO8225" s="54"/>
      <c r="HP8225" s="54"/>
      <c r="HQ8225" s="54"/>
      <c r="HR8225" s="54"/>
      <c r="HS8225" s="54"/>
      <c r="HT8225" s="54"/>
      <c r="HU8225" s="54"/>
      <c r="HV8225" s="54"/>
      <c r="HW8225" s="54"/>
      <c r="HX8225" s="54"/>
      <c r="HY8225" s="54"/>
      <c r="HZ8225" s="54"/>
      <c r="IA8225" s="54"/>
      <c r="IB8225" s="54"/>
      <c r="IC8225" s="54"/>
      <c r="ID8225" s="54"/>
      <c r="IE8225" s="54"/>
      <c r="IF8225" s="54"/>
      <c r="IG8225" s="54"/>
      <c r="IH8225" s="54"/>
      <c r="II8225" s="54"/>
      <c r="IJ8225" s="54"/>
      <c r="IK8225" s="54"/>
      <c r="IL8225" s="54"/>
      <c r="IM8225" s="54"/>
      <c r="IN8225" s="54"/>
      <c r="IO8225" s="54"/>
      <c r="IP8225" s="54"/>
      <c r="IQ8225" s="54"/>
      <c r="IR8225" s="54"/>
      <c r="IS8225" s="54"/>
      <c r="IT8225" s="54"/>
      <c r="IU8225" s="54"/>
      <c r="IV8225" s="54"/>
    </row>
    <row r="8226" spans="2:256" ht="13.5">
      <c r="B8226" s="37"/>
      <c r="C8226" s="37"/>
      <c r="D8226" s="37"/>
      <c r="E8226" s="37"/>
      <c r="F8226" s="37"/>
      <c r="G8226" s="37"/>
      <c r="O8226" s="54"/>
      <c r="P8226" s="54"/>
      <c r="Q8226" s="54"/>
      <c r="R8226" s="54"/>
      <c r="S8226" s="54"/>
      <c r="T8226" s="54"/>
      <c r="U8226" s="54"/>
      <c r="V8226" s="54"/>
      <c r="W8226" s="54"/>
      <c r="X8226" s="54"/>
      <c r="Y8226" s="54"/>
      <c r="Z8226" s="54"/>
      <c r="AA8226" s="54"/>
      <c r="AB8226" s="54"/>
      <c r="AC8226" s="54"/>
      <c r="AD8226" s="54"/>
      <c r="AE8226" s="54"/>
      <c r="AF8226" s="54"/>
      <c r="AG8226" s="54"/>
      <c r="AH8226" s="54"/>
      <c r="AI8226" s="54"/>
      <c r="AJ8226" s="54"/>
      <c r="AK8226" s="54"/>
      <c r="AL8226" s="54"/>
      <c r="AM8226" s="54"/>
      <c r="AN8226" s="54"/>
      <c r="AO8226" s="54"/>
      <c r="AP8226" s="54"/>
      <c r="AQ8226" s="54"/>
      <c r="AR8226" s="54"/>
      <c r="AS8226" s="54"/>
      <c r="AT8226" s="54"/>
      <c r="AU8226" s="54"/>
      <c r="AV8226" s="54"/>
      <c r="AW8226" s="54"/>
      <c r="AX8226" s="54"/>
      <c r="AY8226" s="54"/>
      <c r="AZ8226" s="54"/>
      <c r="BA8226" s="54"/>
      <c r="BB8226" s="54"/>
      <c r="BC8226" s="54"/>
      <c r="BD8226" s="54"/>
      <c r="BE8226" s="54"/>
      <c r="BF8226" s="54"/>
      <c r="BG8226" s="54"/>
      <c r="BH8226" s="54"/>
      <c r="BI8226" s="54"/>
      <c r="BJ8226" s="54"/>
      <c r="BK8226" s="54"/>
      <c r="BL8226" s="54"/>
      <c r="BM8226" s="54"/>
      <c r="BN8226" s="54"/>
      <c r="BO8226" s="54"/>
      <c r="BP8226" s="54"/>
      <c r="BQ8226" s="54"/>
      <c r="BR8226" s="54"/>
      <c r="BS8226" s="54"/>
      <c r="BT8226" s="54"/>
      <c r="BU8226" s="54"/>
      <c r="BV8226" s="54"/>
      <c r="BW8226" s="54"/>
      <c r="BX8226" s="54"/>
      <c r="BY8226" s="54"/>
      <c r="BZ8226" s="54"/>
      <c r="CA8226" s="54"/>
      <c r="CB8226" s="54"/>
      <c r="CC8226" s="54"/>
      <c r="CD8226" s="54"/>
      <c r="CE8226" s="54"/>
      <c r="CF8226" s="54"/>
      <c r="CG8226" s="54"/>
      <c r="CH8226" s="54"/>
      <c r="CI8226" s="54"/>
      <c r="CJ8226" s="54"/>
      <c r="CK8226" s="54"/>
      <c r="CL8226" s="54"/>
      <c r="CM8226" s="54"/>
      <c r="CN8226" s="54"/>
      <c r="CO8226" s="54"/>
      <c r="CP8226" s="54"/>
      <c r="CQ8226" s="54"/>
      <c r="CR8226" s="54"/>
      <c r="CS8226" s="54"/>
      <c r="CT8226" s="54"/>
      <c r="CU8226" s="54"/>
      <c r="CV8226" s="54"/>
      <c r="CW8226" s="54"/>
      <c r="CX8226" s="54"/>
      <c r="CY8226" s="54"/>
      <c r="CZ8226" s="54"/>
      <c r="DA8226" s="54"/>
      <c r="DB8226" s="54"/>
      <c r="DC8226" s="54"/>
      <c r="DD8226" s="54"/>
      <c r="DE8226" s="54"/>
      <c r="DF8226" s="54"/>
      <c r="DG8226" s="54"/>
      <c r="DH8226" s="54"/>
      <c r="DI8226" s="54"/>
      <c r="DJ8226" s="54"/>
      <c r="DK8226" s="54"/>
      <c r="DL8226" s="54"/>
      <c r="DM8226" s="54"/>
      <c r="DN8226" s="54"/>
      <c r="DO8226" s="54"/>
      <c r="DP8226" s="54"/>
      <c r="DQ8226" s="54"/>
      <c r="DR8226" s="54"/>
      <c r="DS8226" s="54"/>
      <c r="DT8226" s="54"/>
      <c r="DU8226" s="54"/>
      <c r="DV8226" s="54"/>
      <c r="DW8226" s="54"/>
      <c r="DX8226" s="54"/>
      <c r="DY8226" s="54"/>
      <c r="DZ8226" s="54"/>
      <c r="EA8226" s="54"/>
      <c r="EB8226" s="54"/>
      <c r="EC8226" s="54"/>
      <c r="ED8226" s="54"/>
      <c r="EE8226" s="54"/>
      <c r="EF8226" s="54"/>
      <c r="EG8226" s="54"/>
      <c r="EH8226" s="54"/>
      <c r="EI8226" s="54"/>
      <c r="EJ8226" s="54"/>
      <c r="EK8226" s="54"/>
      <c r="EL8226" s="54"/>
      <c r="EM8226" s="54"/>
      <c r="EN8226" s="54"/>
      <c r="EO8226" s="54"/>
      <c r="EP8226" s="54"/>
      <c r="EQ8226" s="54"/>
      <c r="ER8226" s="54"/>
      <c r="ES8226" s="54"/>
      <c r="ET8226" s="54"/>
      <c r="EU8226" s="54"/>
      <c r="EV8226" s="54"/>
      <c r="EW8226" s="54"/>
      <c r="EX8226" s="54"/>
      <c r="EY8226" s="54"/>
      <c r="EZ8226" s="54"/>
      <c r="FA8226" s="54"/>
      <c r="FB8226" s="54"/>
      <c r="FC8226" s="54"/>
      <c r="FD8226" s="54"/>
      <c r="FE8226" s="54"/>
      <c r="FF8226" s="54"/>
      <c r="FG8226" s="54"/>
      <c r="FH8226" s="54"/>
      <c r="FI8226" s="54"/>
      <c r="FJ8226" s="54"/>
      <c r="FK8226" s="54"/>
      <c r="FL8226" s="54"/>
      <c r="FM8226" s="54"/>
      <c r="FN8226" s="54"/>
      <c r="FO8226" s="54"/>
      <c r="FP8226" s="54"/>
      <c r="FQ8226" s="54"/>
      <c r="FR8226" s="54"/>
      <c r="FS8226" s="54"/>
      <c r="FT8226" s="54"/>
      <c r="FU8226" s="54"/>
      <c r="FV8226" s="54"/>
      <c r="FW8226" s="54"/>
      <c r="FX8226" s="54"/>
      <c r="FY8226" s="54"/>
      <c r="FZ8226" s="54"/>
      <c r="GA8226" s="54"/>
      <c r="GB8226" s="54"/>
      <c r="GC8226" s="54"/>
      <c r="GD8226" s="54"/>
      <c r="GE8226" s="54"/>
      <c r="GF8226" s="54"/>
      <c r="GG8226" s="54"/>
      <c r="GH8226" s="54"/>
      <c r="GI8226" s="54"/>
      <c r="GJ8226" s="54"/>
      <c r="GK8226" s="54"/>
      <c r="GL8226" s="54"/>
      <c r="GM8226" s="54"/>
      <c r="GN8226" s="54"/>
      <c r="GO8226" s="54"/>
      <c r="GP8226" s="54"/>
      <c r="GQ8226" s="54"/>
      <c r="GR8226" s="54"/>
      <c r="GS8226" s="54"/>
      <c r="GT8226" s="54"/>
      <c r="GU8226" s="54"/>
      <c r="GV8226" s="54"/>
      <c r="GW8226" s="54"/>
      <c r="GX8226" s="54"/>
      <c r="GY8226" s="54"/>
      <c r="GZ8226" s="54"/>
      <c r="HA8226" s="54"/>
      <c r="HB8226" s="54"/>
      <c r="HC8226" s="54"/>
      <c r="HD8226" s="54"/>
      <c r="HE8226" s="54"/>
      <c r="HF8226" s="54"/>
      <c r="HG8226" s="54"/>
      <c r="HH8226" s="54"/>
      <c r="HI8226" s="54"/>
      <c r="HJ8226" s="54"/>
      <c r="HK8226" s="54"/>
      <c r="HL8226" s="54"/>
      <c r="HM8226" s="54"/>
      <c r="HN8226" s="54"/>
      <c r="HO8226" s="54"/>
      <c r="HP8226" s="54"/>
      <c r="HQ8226" s="54"/>
      <c r="HR8226" s="54"/>
      <c r="HS8226" s="54"/>
      <c r="HT8226" s="54"/>
      <c r="HU8226" s="54"/>
      <c r="HV8226" s="54"/>
      <c r="HW8226" s="54"/>
      <c r="HX8226" s="54"/>
      <c r="HY8226" s="54"/>
      <c r="HZ8226" s="54"/>
      <c r="IA8226" s="54"/>
      <c r="IB8226" s="54"/>
      <c r="IC8226" s="54"/>
      <c r="ID8226" s="54"/>
      <c r="IE8226" s="54"/>
      <c r="IF8226" s="54"/>
      <c r="IG8226" s="54"/>
      <c r="IH8226" s="54"/>
      <c r="II8226" s="54"/>
      <c r="IJ8226" s="54"/>
      <c r="IK8226" s="54"/>
      <c r="IL8226" s="54"/>
      <c r="IM8226" s="54"/>
      <c r="IN8226" s="54"/>
      <c r="IO8226" s="54"/>
      <c r="IP8226" s="54"/>
      <c r="IQ8226" s="54"/>
      <c r="IR8226" s="54"/>
      <c r="IS8226" s="54"/>
      <c r="IT8226" s="54"/>
      <c r="IU8226" s="54"/>
      <c r="IV8226" s="54"/>
    </row>
    <row r="8227" spans="2:256" ht="13.5">
      <c r="B8227" s="37"/>
      <c r="C8227" s="37"/>
      <c r="D8227" s="37"/>
      <c r="E8227" s="37"/>
      <c r="F8227" s="37"/>
      <c r="G8227" s="37"/>
      <c r="O8227" s="54"/>
      <c r="P8227" s="54"/>
      <c r="Q8227" s="54"/>
      <c r="R8227" s="54"/>
      <c r="S8227" s="54"/>
      <c r="T8227" s="54"/>
      <c r="U8227" s="54"/>
      <c r="V8227" s="54"/>
      <c r="W8227" s="54"/>
      <c r="X8227" s="54"/>
      <c r="Y8227" s="54"/>
      <c r="Z8227" s="54"/>
      <c r="AA8227" s="54"/>
      <c r="AB8227" s="54"/>
      <c r="AC8227" s="54"/>
      <c r="AD8227" s="54"/>
      <c r="AE8227" s="54"/>
      <c r="AF8227" s="54"/>
      <c r="AG8227" s="54"/>
      <c r="AH8227" s="54"/>
      <c r="AI8227" s="54"/>
      <c r="AJ8227" s="54"/>
      <c r="AK8227" s="54"/>
      <c r="AL8227" s="54"/>
      <c r="AM8227" s="54"/>
      <c r="AN8227" s="54"/>
      <c r="AO8227" s="54"/>
      <c r="AP8227" s="54"/>
      <c r="AQ8227" s="54"/>
      <c r="AR8227" s="54"/>
      <c r="AS8227" s="54"/>
      <c r="AT8227" s="54"/>
      <c r="AU8227" s="54"/>
      <c r="AV8227" s="54"/>
      <c r="AW8227" s="54"/>
      <c r="AX8227" s="54"/>
      <c r="AY8227" s="54"/>
      <c r="AZ8227" s="54"/>
      <c r="BA8227" s="54"/>
      <c r="BB8227" s="54"/>
      <c r="BC8227" s="54"/>
      <c r="BD8227" s="54"/>
      <c r="BE8227" s="54"/>
      <c r="BF8227" s="54"/>
      <c r="BG8227" s="54"/>
      <c r="BH8227" s="54"/>
      <c r="BI8227" s="54"/>
      <c r="BJ8227" s="54"/>
      <c r="BK8227" s="54"/>
      <c r="BL8227" s="54"/>
      <c r="BM8227" s="54"/>
      <c r="BN8227" s="54"/>
      <c r="BO8227" s="54"/>
      <c r="BP8227" s="54"/>
      <c r="BQ8227" s="54"/>
      <c r="BR8227" s="54"/>
      <c r="BS8227" s="54"/>
      <c r="BT8227" s="54"/>
      <c r="BU8227" s="54"/>
      <c r="BV8227" s="54"/>
      <c r="BW8227" s="54"/>
      <c r="BX8227" s="54"/>
      <c r="BY8227" s="54"/>
      <c r="BZ8227" s="54"/>
      <c r="CA8227" s="54"/>
      <c r="CB8227" s="54"/>
      <c r="CC8227" s="54"/>
      <c r="CD8227" s="54"/>
      <c r="CE8227" s="54"/>
      <c r="CF8227" s="54"/>
      <c r="CG8227" s="54"/>
      <c r="CH8227" s="54"/>
      <c r="CI8227" s="54"/>
      <c r="CJ8227" s="54"/>
      <c r="CK8227" s="54"/>
      <c r="CL8227" s="54"/>
      <c r="CM8227" s="54"/>
      <c r="CN8227" s="54"/>
      <c r="CO8227" s="54"/>
      <c r="CP8227" s="54"/>
      <c r="CQ8227" s="54"/>
      <c r="CR8227" s="54"/>
      <c r="CS8227" s="54"/>
      <c r="CT8227" s="54"/>
      <c r="CU8227" s="54"/>
      <c r="CV8227" s="54"/>
      <c r="CW8227" s="54"/>
      <c r="CX8227" s="54"/>
      <c r="CY8227" s="54"/>
      <c r="CZ8227" s="54"/>
      <c r="DA8227" s="54"/>
      <c r="DB8227" s="54"/>
      <c r="DC8227" s="54"/>
      <c r="DD8227" s="54"/>
      <c r="DE8227" s="54"/>
      <c r="DF8227" s="54"/>
      <c r="DG8227" s="54"/>
      <c r="DH8227" s="54"/>
      <c r="DI8227" s="54"/>
      <c r="DJ8227" s="54"/>
      <c r="DK8227" s="54"/>
      <c r="DL8227" s="54"/>
      <c r="DM8227" s="54"/>
      <c r="DN8227" s="54"/>
      <c r="DO8227" s="54"/>
      <c r="DP8227" s="54"/>
      <c r="DQ8227" s="54"/>
      <c r="DR8227" s="54"/>
      <c r="DS8227" s="54"/>
      <c r="DT8227" s="54"/>
      <c r="DU8227" s="54"/>
      <c r="DV8227" s="54"/>
      <c r="DW8227" s="54"/>
      <c r="DX8227" s="54"/>
      <c r="DY8227" s="54"/>
      <c r="DZ8227" s="54"/>
      <c r="EA8227" s="54"/>
      <c r="EB8227" s="54"/>
      <c r="EC8227" s="54"/>
      <c r="ED8227" s="54"/>
      <c r="EE8227" s="54"/>
      <c r="EF8227" s="54"/>
      <c r="EG8227" s="54"/>
      <c r="EH8227" s="54"/>
      <c r="EI8227" s="54"/>
      <c r="EJ8227" s="54"/>
      <c r="EK8227" s="54"/>
      <c r="EL8227" s="54"/>
      <c r="EM8227" s="54"/>
      <c r="EN8227" s="54"/>
      <c r="EO8227" s="54"/>
      <c r="EP8227" s="54"/>
      <c r="EQ8227" s="54"/>
      <c r="ER8227" s="54"/>
      <c r="ES8227" s="54"/>
      <c r="ET8227" s="54"/>
      <c r="EU8227" s="54"/>
      <c r="EV8227" s="54"/>
      <c r="EW8227" s="54"/>
      <c r="EX8227" s="54"/>
      <c r="EY8227" s="54"/>
      <c r="EZ8227" s="54"/>
      <c r="FA8227" s="54"/>
      <c r="FB8227" s="54"/>
      <c r="FC8227" s="54"/>
      <c r="FD8227" s="54"/>
      <c r="FE8227" s="54"/>
      <c r="FF8227" s="54"/>
      <c r="FG8227" s="54"/>
      <c r="FH8227" s="54"/>
      <c r="FI8227" s="54"/>
      <c r="FJ8227" s="54"/>
      <c r="FK8227" s="54"/>
      <c r="FL8227" s="54"/>
      <c r="FM8227" s="54"/>
      <c r="FN8227" s="54"/>
      <c r="FO8227" s="54"/>
      <c r="FP8227" s="54"/>
      <c r="FQ8227" s="54"/>
      <c r="FR8227" s="54"/>
      <c r="FS8227" s="54"/>
      <c r="FT8227" s="54"/>
      <c r="FU8227" s="54"/>
      <c r="FV8227" s="54"/>
      <c r="FW8227" s="54"/>
      <c r="FX8227" s="54"/>
      <c r="FY8227" s="54"/>
      <c r="FZ8227" s="54"/>
      <c r="GA8227" s="54"/>
      <c r="GB8227" s="54"/>
      <c r="GC8227" s="54"/>
      <c r="GD8227" s="54"/>
      <c r="GE8227" s="54"/>
      <c r="GF8227" s="54"/>
      <c r="GG8227" s="54"/>
      <c r="GH8227" s="54"/>
      <c r="GI8227" s="54"/>
      <c r="GJ8227" s="54"/>
      <c r="GK8227" s="54"/>
      <c r="GL8227" s="54"/>
      <c r="GM8227" s="54"/>
      <c r="GN8227" s="54"/>
      <c r="GO8227" s="54"/>
      <c r="GP8227" s="54"/>
      <c r="GQ8227" s="54"/>
      <c r="GR8227" s="54"/>
      <c r="GS8227" s="54"/>
      <c r="GT8227" s="54"/>
      <c r="GU8227" s="54"/>
      <c r="GV8227" s="54"/>
      <c r="GW8227" s="54"/>
      <c r="GX8227" s="54"/>
      <c r="GY8227" s="54"/>
      <c r="GZ8227" s="54"/>
      <c r="HA8227" s="54"/>
      <c r="HB8227" s="54"/>
      <c r="HC8227" s="54"/>
      <c r="HD8227" s="54"/>
      <c r="HE8227" s="54"/>
      <c r="HF8227" s="54"/>
      <c r="HG8227" s="54"/>
      <c r="HH8227" s="54"/>
      <c r="HI8227" s="54"/>
      <c r="HJ8227" s="54"/>
      <c r="HK8227" s="54"/>
      <c r="HL8227" s="54"/>
      <c r="HM8227" s="54"/>
      <c r="HN8227" s="54"/>
      <c r="HO8227" s="54"/>
      <c r="HP8227" s="54"/>
      <c r="HQ8227" s="54"/>
      <c r="HR8227" s="54"/>
      <c r="HS8227" s="54"/>
      <c r="HT8227" s="54"/>
      <c r="HU8227" s="54"/>
      <c r="HV8227" s="54"/>
      <c r="HW8227" s="54"/>
      <c r="HX8227" s="54"/>
      <c r="HY8227" s="54"/>
      <c r="HZ8227" s="54"/>
      <c r="IA8227" s="54"/>
      <c r="IB8227" s="54"/>
      <c r="IC8227" s="54"/>
      <c r="ID8227" s="54"/>
      <c r="IE8227" s="54"/>
      <c r="IF8227" s="54"/>
      <c r="IG8227" s="54"/>
      <c r="IH8227" s="54"/>
      <c r="II8227" s="54"/>
      <c r="IJ8227" s="54"/>
      <c r="IK8227" s="54"/>
      <c r="IL8227" s="54"/>
      <c r="IM8227" s="54"/>
      <c r="IN8227" s="54"/>
      <c r="IO8227" s="54"/>
      <c r="IP8227" s="54"/>
      <c r="IQ8227" s="54"/>
      <c r="IR8227" s="54"/>
      <c r="IS8227" s="54"/>
      <c r="IT8227" s="54"/>
      <c r="IU8227" s="54"/>
      <c r="IV8227" s="54"/>
    </row>
    <row r="8228" spans="2:256" ht="13.5">
      <c r="B8228" s="37"/>
      <c r="C8228" s="37"/>
      <c r="D8228" s="37"/>
      <c r="E8228" s="37"/>
      <c r="F8228" s="37"/>
      <c r="G8228" s="37"/>
      <c r="O8228" s="54"/>
      <c r="P8228" s="54"/>
      <c r="Q8228" s="54"/>
      <c r="R8228" s="54"/>
      <c r="S8228" s="54"/>
      <c r="T8228" s="54"/>
      <c r="U8228" s="54"/>
      <c r="V8228" s="54"/>
      <c r="W8228" s="54"/>
      <c r="X8228" s="54"/>
      <c r="Y8228" s="54"/>
      <c r="Z8228" s="54"/>
      <c r="AA8228" s="54"/>
      <c r="AB8228" s="54"/>
      <c r="AC8228" s="54"/>
      <c r="AD8228" s="54"/>
      <c r="AE8228" s="54"/>
      <c r="AF8228" s="54"/>
      <c r="AG8228" s="54"/>
      <c r="AH8228" s="54"/>
      <c r="AI8228" s="54"/>
      <c r="AJ8228" s="54"/>
      <c r="AK8228" s="54"/>
      <c r="AL8228" s="54"/>
      <c r="AM8228" s="54"/>
      <c r="AN8228" s="54"/>
      <c r="AO8228" s="54"/>
      <c r="AP8228" s="54"/>
      <c r="AQ8228" s="54"/>
      <c r="AR8228" s="54"/>
      <c r="AS8228" s="54"/>
      <c r="AT8228" s="54"/>
      <c r="AU8228" s="54"/>
      <c r="AV8228" s="54"/>
      <c r="AW8228" s="54"/>
      <c r="AX8228" s="54"/>
      <c r="AY8228" s="54"/>
      <c r="AZ8228" s="54"/>
      <c r="BA8228" s="54"/>
      <c r="BB8228" s="54"/>
      <c r="BC8228" s="54"/>
      <c r="BD8228" s="54"/>
      <c r="BE8228" s="54"/>
      <c r="BF8228" s="54"/>
      <c r="BG8228" s="54"/>
      <c r="BH8228" s="54"/>
      <c r="BI8228" s="54"/>
      <c r="BJ8228" s="54"/>
      <c r="BK8228" s="54"/>
      <c r="BL8228" s="54"/>
      <c r="BM8228" s="54"/>
      <c r="BN8228" s="54"/>
      <c r="BO8228" s="54"/>
      <c r="BP8228" s="54"/>
      <c r="BQ8228" s="54"/>
      <c r="BR8228" s="54"/>
      <c r="BS8228" s="54"/>
      <c r="BT8228" s="54"/>
      <c r="BU8228" s="54"/>
      <c r="BV8228" s="54"/>
      <c r="BW8228" s="54"/>
      <c r="BX8228" s="54"/>
      <c r="BY8228" s="54"/>
      <c r="BZ8228" s="54"/>
      <c r="CA8228" s="54"/>
      <c r="CB8228" s="54"/>
      <c r="CC8228" s="54"/>
      <c r="CD8228" s="54"/>
      <c r="CE8228" s="54"/>
      <c r="CF8228" s="54"/>
      <c r="CG8228" s="54"/>
      <c r="CH8228" s="54"/>
      <c r="CI8228" s="54"/>
      <c r="CJ8228" s="54"/>
      <c r="CK8228" s="54"/>
      <c r="CL8228" s="54"/>
      <c r="CM8228" s="54"/>
      <c r="CN8228" s="54"/>
      <c r="CO8228" s="54"/>
      <c r="CP8228" s="54"/>
      <c r="CQ8228" s="54"/>
      <c r="CR8228" s="54"/>
      <c r="CS8228" s="54"/>
      <c r="CT8228" s="54"/>
      <c r="CU8228" s="54"/>
      <c r="CV8228" s="54"/>
      <c r="CW8228" s="54"/>
      <c r="CX8228" s="54"/>
      <c r="CY8228" s="54"/>
      <c r="CZ8228" s="54"/>
      <c r="DA8228" s="54"/>
      <c r="DB8228" s="54"/>
      <c r="DC8228" s="54"/>
      <c r="DD8228" s="54"/>
      <c r="DE8228" s="54"/>
      <c r="DF8228" s="54"/>
      <c r="DG8228" s="54"/>
      <c r="DH8228" s="54"/>
      <c r="DI8228" s="54"/>
      <c r="DJ8228" s="54"/>
      <c r="DK8228" s="54"/>
      <c r="DL8228" s="54"/>
      <c r="DM8228" s="54"/>
      <c r="DN8228" s="54"/>
      <c r="DO8228" s="54"/>
      <c r="DP8228" s="54"/>
      <c r="DQ8228" s="54"/>
      <c r="DR8228" s="54"/>
      <c r="DS8228" s="54"/>
      <c r="DT8228" s="54"/>
      <c r="DU8228" s="54"/>
      <c r="DV8228" s="54"/>
      <c r="DW8228" s="54"/>
      <c r="DX8228" s="54"/>
      <c r="DY8228" s="54"/>
      <c r="DZ8228" s="54"/>
      <c r="EA8228" s="54"/>
      <c r="EB8228" s="54"/>
      <c r="EC8228" s="54"/>
      <c r="ED8228" s="54"/>
      <c r="EE8228" s="54"/>
      <c r="EF8228" s="54"/>
      <c r="EG8228" s="54"/>
      <c r="EH8228" s="54"/>
      <c r="EI8228" s="54"/>
      <c r="EJ8228" s="54"/>
      <c r="EK8228" s="54"/>
      <c r="EL8228" s="54"/>
      <c r="EM8228" s="54"/>
      <c r="EN8228" s="54"/>
      <c r="EO8228" s="54"/>
      <c r="EP8228" s="54"/>
      <c r="EQ8228" s="54"/>
      <c r="ER8228" s="54"/>
      <c r="ES8228" s="54"/>
      <c r="ET8228" s="54"/>
      <c r="EU8228" s="54"/>
      <c r="EV8228" s="54"/>
      <c r="EW8228" s="54"/>
      <c r="EX8228" s="54"/>
      <c r="EY8228" s="54"/>
      <c r="EZ8228" s="54"/>
      <c r="FA8228" s="54"/>
      <c r="FB8228" s="54"/>
      <c r="FC8228" s="54"/>
      <c r="FD8228" s="54"/>
      <c r="FE8228" s="54"/>
      <c r="FF8228" s="54"/>
      <c r="FG8228" s="54"/>
      <c r="FH8228" s="54"/>
      <c r="FI8228" s="54"/>
      <c r="FJ8228" s="54"/>
      <c r="FK8228" s="54"/>
      <c r="FL8228" s="54"/>
      <c r="FM8228" s="54"/>
      <c r="FN8228" s="54"/>
      <c r="FO8228" s="54"/>
      <c r="FP8228" s="54"/>
      <c r="FQ8228" s="54"/>
      <c r="FR8228" s="54"/>
      <c r="FS8228" s="54"/>
      <c r="FT8228" s="54"/>
      <c r="FU8228" s="54"/>
      <c r="FV8228" s="54"/>
      <c r="FW8228" s="54"/>
      <c r="FX8228" s="54"/>
      <c r="FY8228" s="54"/>
      <c r="FZ8228" s="54"/>
      <c r="GA8228" s="54"/>
      <c r="GB8228" s="54"/>
      <c r="GC8228" s="54"/>
      <c r="GD8228" s="54"/>
      <c r="GE8228" s="54"/>
      <c r="GF8228" s="54"/>
      <c r="GG8228" s="54"/>
      <c r="GH8228" s="54"/>
      <c r="GI8228" s="54"/>
      <c r="GJ8228" s="54"/>
      <c r="GK8228" s="54"/>
      <c r="GL8228" s="54"/>
      <c r="GM8228" s="54"/>
      <c r="GN8228" s="54"/>
      <c r="GO8228" s="54"/>
      <c r="GP8228" s="54"/>
      <c r="GQ8228" s="54"/>
      <c r="GR8228" s="54"/>
      <c r="GS8228" s="54"/>
      <c r="GT8228" s="54"/>
      <c r="GU8228" s="54"/>
      <c r="GV8228" s="54"/>
      <c r="GW8228" s="54"/>
      <c r="GX8228" s="54"/>
      <c r="GY8228" s="54"/>
      <c r="GZ8228" s="54"/>
      <c r="HA8228" s="54"/>
      <c r="HB8228" s="54"/>
      <c r="HC8228" s="54"/>
      <c r="HD8228" s="54"/>
      <c r="HE8228" s="54"/>
      <c r="HF8228" s="54"/>
      <c r="HG8228" s="54"/>
      <c r="HH8228" s="54"/>
      <c r="HI8228" s="54"/>
      <c r="HJ8228" s="54"/>
      <c r="HK8228" s="54"/>
      <c r="HL8228" s="54"/>
      <c r="HM8228" s="54"/>
      <c r="HN8228" s="54"/>
      <c r="HO8228" s="54"/>
      <c r="HP8228" s="54"/>
      <c r="HQ8228" s="54"/>
      <c r="HR8228" s="54"/>
      <c r="HS8228" s="54"/>
      <c r="HT8228" s="54"/>
      <c r="HU8228" s="54"/>
      <c r="HV8228" s="54"/>
      <c r="HW8228" s="54"/>
      <c r="HX8228" s="54"/>
      <c r="HY8228" s="54"/>
      <c r="HZ8228" s="54"/>
      <c r="IA8228" s="54"/>
      <c r="IB8228" s="54"/>
      <c r="IC8228" s="54"/>
      <c r="ID8228" s="54"/>
      <c r="IE8228" s="54"/>
      <c r="IF8228" s="54"/>
      <c r="IG8228" s="54"/>
      <c r="IH8228" s="54"/>
      <c r="II8228" s="54"/>
      <c r="IJ8228" s="54"/>
      <c r="IK8228" s="54"/>
      <c r="IL8228" s="54"/>
      <c r="IM8228" s="54"/>
      <c r="IN8228" s="54"/>
      <c r="IO8228" s="54"/>
      <c r="IP8228" s="54"/>
      <c r="IQ8228" s="54"/>
      <c r="IR8228" s="54"/>
      <c r="IS8228" s="54"/>
      <c r="IT8228" s="54"/>
      <c r="IU8228" s="54"/>
      <c r="IV8228" s="54"/>
    </row>
    <row r="8229" spans="2:256" ht="13.5">
      <c r="B8229" s="37"/>
      <c r="C8229" s="37"/>
      <c r="D8229" s="37"/>
      <c r="E8229" s="37"/>
      <c r="F8229" s="37"/>
      <c r="G8229" s="37"/>
      <c r="O8229" s="54"/>
      <c r="P8229" s="54"/>
      <c r="Q8229" s="54"/>
      <c r="R8229" s="54"/>
      <c r="S8229" s="54"/>
      <c r="T8229" s="54"/>
      <c r="U8229" s="54"/>
      <c r="V8229" s="54"/>
      <c r="W8229" s="54"/>
      <c r="X8229" s="54"/>
      <c r="Y8229" s="54"/>
      <c r="Z8229" s="54"/>
      <c r="AA8229" s="54"/>
      <c r="AB8229" s="54"/>
      <c r="AC8229" s="54"/>
      <c r="AD8229" s="54"/>
      <c r="AE8229" s="54"/>
      <c r="AF8229" s="54"/>
      <c r="AG8229" s="54"/>
      <c r="AH8229" s="54"/>
      <c r="AI8229" s="54"/>
      <c r="AJ8229" s="54"/>
      <c r="AK8229" s="54"/>
      <c r="AL8229" s="54"/>
      <c r="AM8229" s="54"/>
      <c r="AN8229" s="54"/>
      <c r="AO8229" s="54"/>
      <c r="AP8229" s="54"/>
      <c r="AQ8229" s="54"/>
      <c r="AR8229" s="54"/>
      <c r="AS8229" s="54"/>
      <c r="AT8229" s="54"/>
      <c r="AU8229" s="54"/>
      <c r="AV8229" s="54"/>
      <c r="AW8229" s="54"/>
      <c r="AX8229" s="54"/>
      <c r="AY8229" s="54"/>
      <c r="AZ8229" s="54"/>
      <c r="BA8229" s="54"/>
      <c r="BB8229" s="54"/>
      <c r="BC8229" s="54"/>
      <c r="BD8229" s="54"/>
      <c r="BE8229" s="54"/>
      <c r="BF8229" s="54"/>
      <c r="BG8229" s="54"/>
      <c r="BH8229" s="54"/>
      <c r="BI8229" s="54"/>
      <c r="BJ8229" s="54"/>
      <c r="BK8229" s="54"/>
      <c r="BL8229" s="54"/>
      <c r="BM8229" s="54"/>
      <c r="BN8229" s="54"/>
      <c r="BO8229" s="54"/>
      <c r="BP8229" s="54"/>
      <c r="BQ8229" s="54"/>
      <c r="BR8229" s="54"/>
      <c r="BS8229" s="54"/>
      <c r="BT8229" s="54"/>
      <c r="BU8229" s="54"/>
      <c r="BV8229" s="54"/>
      <c r="BW8229" s="54"/>
      <c r="BX8229" s="54"/>
      <c r="BY8229" s="54"/>
      <c r="BZ8229" s="54"/>
      <c r="CA8229" s="54"/>
      <c r="CB8229" s="54"/>
      <c r="CC8229" s="54"/>
      <c r="CD8229" s="54"/>
      <c r="CE8229" s="54"/>
      <c r="CF8229" s="54"/>
      <c r="CG8229" s="54"/>
      <c r="CH8229" s="54"/>
      <c r="CI8229" s="54"/>
      <c r="CJ8229" s="54"/>
      <c r="CK8229" s="54"/>
      <c r="CL8229" s="54"/>
      <c r="CM8229" s="54"/>
      <c r="CN8229" s="54"/>
      <c r="CO8229" s="54"/>
      <c r="CP8229" s="54"/>
      <c r="CQ8229" s="54"/>
      <c r="CR8229" s="54"/>
      <c r="CS8229" s="54"/>
      <c r="CT8229" s="54"/>
      <c r="CU8229" s="54"/>
      <c r="CV8229" s="54"/>
      <c r="CW8229" s="54"/>
      <c r="CX8229" s="54"/>
      <c r="CY8229" s="54"/>
      <c r="CZ8229" s="54"/>
      <c r="DA8229" s="54"/>
      <c r="DB8229" s="54"/>
      <c r="DC8229" s="54"/>
      <c r="DD8229" s="54"/>
      <c r="DE8229" s="54"/>
      <c r="DF8229" s="54"/>
      <c r="DG8229" s="54"/>
      <c r="DH8229" s="54"/>
      <c r="DI8229" s="54"/>
      <c r="DJ8229" s="54"/>
      <c r="DK8229" s="54"/>
      <c r="DL8229" s="54"/>
      <c r="DM8229" s="54"/>
      <c r="DN8229" s="54"/>
      <c r="DO8229" s="54"/>
      <c r="DP8229" s="54"/>
      <c r="DQ8229" s="54"/>
      <c r="DR8229" s="54"/>
      <c r="DS8229" s="54"/>
      <c r="DT8229" s="54"/>
      <c r="DU8229" s="54"/>
      <c r="DV8229" s="54"/>
      <c r="DW8229" s="54"/>
      <c r="DX8229" s="54"/>
      <c r="DY8229" s="54"/>
      <c r="DZ8229" s="54"/>
      <c r="EA8229" s="54"/>
      <c r="EB8229" s="54"/>
      <c r="EC8229" s="54"/>
      <c r="ED8229" s="54"/>
      <c r="EE8229" s="54"/>
      <c r="EF8229" s="54"/>
      <c r="EG8229" s="54"/>
      <c r="EH8229" s="54"/>
      <c r="EI8229" s="54"/>
      <c r="EJ8229" s="54"/>
      <c r="EK8229" s="54"/>
      <c r="EL8229" s="54"/>
      <c r="EM8229" s="54"/>
      <c r="EN8229" s="54"/>
      <c r="EO8229" s="54"/>
      <c r="EP8229" s="54"/>
      <c r="EQ8229" s="54"/>
      <c r="ER8229" s="54"/>
      <c r="ES8229" s="54"/>
      <c r="ET8229" s="54"/>
      <c r="EU8229" s="54"/>
      <c r="EV8229" s="54"/>
      <c r="EW8229" s="54"/>
      <c r="EX8229" s="54"/>
      <c r="EY8229" s="54"/>
      <c r="EZ8229" s="54"/>
      <c r="FA8229" s="54"/>
      <c r="FB8229" s="54"/>
      <c r="FC8229" s="54"/>
      <c r="FD8229" s="54"/>
      <c r="FE8229" s="54"/>
      <c r="FF8229" s="54"/>
      <c r="FG8229" s="54"/>
      <c r="FH8229" s="54"/>
      <c r="FI8229" s="54"/>
      <c r="FJ8229" s="54"/>
      <c r="FK8229" s="54"/>
      <c r="FL8229" s="54"/>
      <c r="FM8229" s="54"/>
      <c r="FN8229" s="54"/>
      <c r="FO8229" s="54"/>
      <c r="FP8229" s="54"/>
      <c r="FQ8229" s="54"/>
      <c r="FR8229" s="54"/>
      <c r="FS8229" s="54"/>
      <c r="FT8229" s="54"/>
      <c r="FU8229" s="54"/>
      <c r="FV8229" s="54"/>
      <c r="FW8229" s="54"/>
      <c r="FX8229" s="54"/>
      <c r="FY8229" s="54"/>
      <c r="FZ8229" s="54"/>
      <c r="GA8229" s="54"/>
      <c r="GB8229" s="54"/>
      <c r="GC8229" s="54"/>
      <c r="GD8229" s="54"/>
      <c r="GE8229" s="54"/>
      <c r="GF8229" s="54"/>
      <c r="GG8229" s="54"/>
      <c r="GH8229" s="54"/>
      <c r="GI8229" s="54"/>
      <c r="GJ8229" s="54"/>
      <c r="GK8229" s="54"/>
      <c r="GL8229" s="54"/>
      <c r="GM8229" s="54"/>
      <c r="GN8229" s="54"/>
      <c r="GO8229" s="54"/>
      <c r="GP8229" s="54"/>
      <c r="GQ8229" s="54"/>
      <c r="GR8229" s="54"/>
      <c r="GS8229" s="54"/>
      <c r="GT8229" s="54"/>
      <c r="GU8229" s="54"/>
      <c r="GV8229" s="54"/>
      <c r="GW8229" s="54"/>
      <c r="GX8229" s="54"/>
      <c r="GY8229" s="54"/>
      <c r="GZ8229" s="54"/>
      <c r="HA8229" s="54"/>
      <c r="HB8229" s="54"/>
      <c r="HC8229" s="54"/>
      <c r="HD8229" s="54"/>
      <c r="HE8229" s="54"/>
      <c r="HF8229" s="54"/>
      <c r="HG8229" s="54"/>
      <c r="HH8229" s="54"/>
      <c r="HI8229" s="54"/>
      <c r="HJ8229" s="54"/>
      <c r="HK8229" s="54"/>
      <c r="HL8229" s="54"/>
      <c r="HM8229" s="54"/>
      <c r="HN8229" s="54"/>
      <c r="HO8229" s="54"/>
      <c r="HP8229" s="54"/>
      <c r="HQ8229" s="54"/>
      <c r="HR8229" s="54"/>
      <c r="HS8229" s="54"/>
      <c r="HT8229" s="54"/>
      <c r="HU8229" s="54"/>
      <c r="HV8229" s="54"/>
      <c r="HW8229" s="54"/>
      <c r="HX8229" s="54"/>
      <c r="HY8229" s="54"/>
      <c r="HZ8229" s="54"/>
      <c r="IA8229" s="54"/>
      <c r="IB8229" s="54"/>
      <c r="IC8229" s="54"/>
      <c r="ID8229" s="54"/>
      <c r="IE8229" s="54"/>
      <c r="IF8229" s="54"/>
      <c r="IG8229" s="54"/>
      <c r="IH8229" s="54"/>
      <c r="II8229" s="54"/>
      <c r="IJ8229" s="54"/>
      <c r="IK8229" s="54"/>
      <c r="IL8229" s="54"/>
      <c r="IM8229" s="54"/>
      <c r="IN8229" s="54"/>
      <c r="IO8229" s="54"/>
      <c r="IP8229" s="54"/>
      <c r="IQ8229" s="54"/>
      <c r="IR8229" s="54"/>
      <c r="IS8229" s="54"/>
      <c r="IT8229" s="54"/>
      <c r="IU8229" s="54"/>
      <c r="IV8229" s="54"/>
    </row>
    <row r="8230" spans="2:256" ht="13.5">
      <c r="B8230" s="37"/>
      <c r="C8230" s="37"/>
      <c r="D8230" s="37"/>
      <c r="E8230" s="37"/>
      <c r="F8230" s="37"/>
      <c r="G8230" s="37"/>
      <c r="O8230" s="54"/>
      <c r="P8230" s="54"/>
      <c r="Q8230" s="54"/>
      <c r="R8230" s="54"/>
      <c r="S8230" s="54"/>
      <c r="T8230" s="54"/>
      <c r="U8230" s="54"/>
      <c r="V8230" s="54"/>
      <c r="W8230" s="54"/>
      <c r="X8230" s="54"/>
      <c r="Y8230" s="54"/>
      <c r="Z8230" s="54"/>
      <c r="AA8230" s="54"/>
      <c r="AB8230" s="54"/>
      <c r="AC8230" s="54"/>
      <c r="AD8230" s="54"/>
      <c r="AE8230" s="54"/>
      <c r="AF8230" s="54"/>
      <c r="AG8230" s="54"/>
      <c r="AH8230" s="54"/>
      <c r="AI8230" s="54"/>
      <c r="AJ8230" s="54"/>
      <c r="AK8230" s="54"/>
      <c r="AL8230" s="54"/>
      <c r="AM8230" s="54"/>
      <c r="AN8230" s="54"/>
      <c r="AO8230" s="54"/>
      <c r="AP8230" s="54"/>
      <c r="AQ8230" s="54"/>
      <c r="AR8230" s="54"/>
      <c r="AS8230" s="54"/>
      <c r="AT8230" s="54"/>
      <c r="AU8230" s="54"/>
      <c r="AV8230" s="54"/>
      <c r="AW8230" s="54"/>
      <c r="AX8230" s="54"/>
      <c r="AY8230" s="54"/>
      <c r="AZ8230" s="54"/>
      <c r="BA8230" s="54"/>
      <c r="BB8230" s="54"/>
      <c r="BC8230" s="54"/>
      <c r="BD8230" s="54"/>
      <c r="BE8230" s="54"/>
      <c r="BF8230" s="54"/>
      <c r="BG8230" s="54"/>
      <c r="BH8230" s="54"/>
      <c r="BI8230" s="54"/>
      <c r="BJ8230" s="54"/>
      <c r="BK8230" s="54"/>
      <c r="BL8230" s="54"/>
      <c r="BM8230" s="54"/>
      <c r="BN8230" s="54"/>
      <c r="BO8230" s="54"/>
      <c r="BP8230" s="54"/>
      <c r="BQ8230" s="54"/>
      <c r="BR8230" s="54"/>
      <c r="BS8230" s="54"/>
      <c r="BT8230" s="54"/>
      <c r="BU8230" s="54"/>
      <c r="BV8230" s="54"/>
      <c r="BW8230" s="54"/>
      <c r="BX8230" s="54"/>
      <c r="BY8230" s="54"/>
      <c r="BZ8230" s="54"/>
      <c r="CA8230" s="54"/>
      <c r="CB8230" s="54"/>
      <c r="CC8230" s="54"/>
      <c r="CD8230" s="54"/>
      <c r="CE8230" s="54"/>
      <c r="CF8230" s="54"/>
      <c r="CG8230" s="54"/>
      <c r="CH8230" s="54"/>
      <c r="CI8230" s="54"/>
      <c r="CJ8230" s="54"/>
      <c r="CK8230" s="54"/>
      <c r="CL8230" s="54"/>
      <c r="CM8230" s="54"/>
      <c r="CN8230" s="54"/>
      <c r="CO8230" s="54"/>
      <c r="CP8230" s="54"/>
      <c r="CQ8230" s="54"/>
      <c r="CR8230" s="54"/>
      <c r="CS8230" s="54"/>
      <c r="CT8230" s="54"/>
      <c r="CU8230" s="54"/>
      <c r="CV8230" s="54"/>
      <c r="CW8230" s="54"/>
      <c r="CX8230" s="54"/>
      <c r="CY8230" s="54"/>
      <c r="CZ8230" s="54"/>
      <c r="DA8230" s="54"/>
      <c r="DB8230" s="54"/>
      <c r="DC8230" s="54"/>
      <c r="DD8230" s="54"/>
      <c r="DE8230" s="54"/>
      <c r="DF8230" s="54"/>
      <c r="DG8230" s="54"/>
      <c r="DH8230" s="54"/>
      <c r="DI8230" s="54"/>
      <c r="DJ8230" s="54"/>
      <c r="DK8230" s="54"/>
      <c r="DL8230" s="54"/>
      <c r="DM8230" s="54"/>
      <c r="DN8230" s="54"/>
      <c r="DO8230" s="54"/>
      <c r="DP8230" s="54"/>
      <c r="DQ8230" s="54"/>
      <c r="DR8230" s="54"/>
      <c r="DS8230" s="54"/>
      <c r="DT8230" s="54"/>
      <c r="DU8230" s="54"/>
      <c r="DV8230" s="54"/>
      <c r="DW8230" s="54"/>
      <c r="DX8230" s="54"/>
      <c r="DY8230" s="54"/>
      <c r="DZ8230" s="54"/>
      <c r="EA8230" s="54"/>
      <c r="EB8230" s="54"/>
      <c r="EC8230" s="54"/>
      <c r="ED8230" s="54"/>
      <c r="EE8230" s="54"/>
      <c r="EF8230" s="54"/>
      <c r="EG8230" s="54"/>
      <c r="EH8230" s="54"/>
      <c r="EI8230" s="54"/>
      <c r="EJ8230" s="54"/>
      <c r="EK8230" s="54"/>
      <c r="EL8230" s="54"/>
      <c r="EM8230" s="54"/>
      <c r="EN8230" s="54"/>
      <c r="EO8230" s="54"/>
      <c r="EP8230" s="54"/>
      <c r="EQ8230" s="54"/>
      <c r="ER8230" s="54"/>
      <c r="ES8230" s="54"/>
      <c r="ET8230" s="54"/>
      <c r="EU8230" s="54"/>
      <c r="EV8230" s="54"/>
      <c r="EW8230" s="54"/>
      <c r="EX8230" s="54"/>
      <c r="EY8230" s="54"/>
      <c r="EZ8230" s="54"/>
      <c r="FA8230" s="54"/>
      <c r="FB8230" s="54"/>
      <c r="FC8230" s="54"/>
      <c r="FD8230" s="54"/>
      <c r="FE8230" s="54"/>
      <c r="FF8230" s="54"/>
      <c r="FG8230" s="54"/>
      <c r="FH8230" s="54"/>
      <c r="FI8230" s="54"/>
      <c r="FJ8230" s="54"/>
      <c r="FK8230" s="54"/>
      <c r="FL8230" s="54"/>
      <c r="FM8230" s="54"/>
      <c r="FN8230" s="54"/>
      <c r="FO8230" s="54"/>
      <c r="FP8230" s="54"/>
      <c r="FQ8230" s="54"/>
      <c r="FR8230" s="54"/>
      <c r="FS8230" s="54"/>
      <c r="FT8230" s="54"/>
      <c r="FU8230" s="54"/>
      <c r="FV8230" s="54"/>
      <c r="FW8230" s="54"/>
      <c r="FX8230" s="54"/>
      <c r="FY8230" s="54"/>
      <c r="FZ8230" s="54"/>
      <c r="GA8230" s="54"/>
      <c r="GB8230" s="54"/>
      <c r="GC8230" s="54"/>
      <c r="GD8230" s="54"/>
      <c r="GE8230" s="54"/>
      <c r="GF8230" s="54"/>
      <c r="GG8230" s="54"/>
      <c r="GH8230" s="54"/>
      <c r="GI8230" s="54"/>
      <c r="GJ8230" s="54"/>
      <c r="GK8230" s="54"/>
      <c r="GL8230" s="54"/>
      <c r="GM8230" s="54"/>
      <c r="GN8230" s="54"/>
      <c r="GO8230" s="54"/>
      <c r="GP8230" s="54"/>
      <c r="GQ8230" s="54"/>
      <c r="GR8230" s="54"/>
      <c r="GS8230" s="54"/>
      <c r="GT8230" s="54"/>
      <c r="GU8230" s="54"/>
      <c r="GV8230" s="54"/>
      <c r="GW8230" s="54"/>
      <c r="GX8230" s="54"/>
      <c r="GY8230" s="54"/>
      <c r="GZ8230" s="54"/>
      <c r="HA8230" s="54"/>
      <c r="HB8230" s="54"/>
      <c r="HC8230" s="54"/>
      <c r="HD8230" s="54"/>
      <c r="HE8230" s="54"/>
      <c r="HF8230" s="54"/>
      <c r="HG8230" s="54"/>
      <c r="HH8230" s="54"/>
      <c r="HI8230" s="54"/>
      <c r="HJ8230" s="54"/>
      <c r="HK8230" s="54"/>
      <c r="HL8230" s="54"/>
      <c r="HM8230" s="54"/>
      <c r="HN8230" s="54"/>
      <c r="HO8230" s="54"/>
      <c r="HP8230" s="54"/>
      <c r="HQ8230" s="54"/>
      <c r="HR8230" s="54"/>
      <c r="HS8230" s="54"/>
      <c r="HT8230" s="54"/>
      <c r="HU8230" s="54"/>
      <c r="HV8230" s="54"/>
      <c r="HW8230" s="54"/>
      <c r="HX8230" s="54"/>
      <c r="HY8230" s="54"/>
      <c r="HZ8230" s="54"/>
      <c r="IA8230" s="54"/>
      <c r="IB8230" s="54"/>
      <c r="IC8230" s="54"/>
      <c r="ID8230" s="54"/>
      <c r="IE8230" s="54"/>
      <c r="IF8230" s="54"/>
      <c r="IG8230" s="54"/>
      <c r="IH8230" s="54"/>
      <c r="II8230" s="54"/>
      <c r="IJ8230" s="54"/>
      <c r="IK8230" s="54"/>
      <c r="IL8230" s="54"/>
      <c r="IM8230" s="54"/>
      <c r="IN8230" s="54"/>
      <c r="IO8230" s="54"/>
      <c r="IP8230" s="54"/>
      <c r="IQ8230" s="54"/>
      <c r="IR8230" s="54"/>
      <c r="IS8230" s="54"/>
      <c r="IT8230" s="54"/>
      <c r="IU8230" s="54"/>
      <c r="IV8230" s="54"/>
    </row>
    <row r="8231" spans="2:256" ht="13.5">
      <c r="B8231" s="37"/>
      <c r="C8231" s="37"/>
      <c r="D8231" s="37"/>
      <c r="E8231" s="37"/>
      <c r="F8231" s="37"/>
      <c r="G8231" s="37"/>
      <c r="O8231" s="54"/>
      <c r="P8231" s="54"/>
      <c r="Q8231" s="54"/>
      <c r="R8231" s="54"/>
      <c r="S8231" s="54"/>
      <c r="T8231" s="54"/>
      <c r="U8231" s="54"/>
      <c r="V8231" s="54"/>
      <c r="W8231" s="54"/>
      <c r="X8231" s="54"/>
      <c r="Y8231" s="54"/>
      <c r="Z8231" s="54"/>
      <c r="AA8231" s="54"/>
      <c r="AB8231" s="54"/>
      <c r="AC8231" s="54"/>
      <c r="AD8231" s="54"/>
      <c r="AE8231" s="54"/>
      <c r="AF8231" s="54"/>
      <c r="AG8231" s="54"/>
      <c r="AH8231" s="54"/>
      <c r="AI8231" s="54"/>
      <c r="AJ8231" s="54"/>
      <c r="AK8231" s="54"/>
      <c r="AL8231" s="54"/>
      <c r="AM8231" s="54"/>
      <c r="AN8231" s="54"/>
      <c r="AO8231" s="54"/>
      <c r="AP8231" s="54"/>
      <c r="AQ8231" s="54"/>
      <c r="AR8231" s="54"/>
      <c r="AS8231" s="54"/>
      <c r="AT8231" s="54"/>
      <c r="AU8231" s="54"/>
      <c r="AV8231" s="54"/>
      <c r="AW8231" s="54"/>
      <c r="AX8231" s="54"/>
      <c r="AY8231" s="54"/>
      <c r="AZ8231" s="54"/>
      <c r="BA8231" s="54"/>
      <c r="BB8231" s="54"/>
      <c r="BC8231" s="54"/>
      <c r="BD8231" s="54"/>
      <c r="BE8231" s="54"/>
      <c r="BF8231" s="54"/>
      <c r="BG8231" s="54"/>
      <c r="BH8231" s="54"/>
      <c r="BI8231" s="54"/>
      <c r="BJ8231" s="54"/>
      <c r="BK8231" s="54"/>
      <c r="BL8231" s="54"/>
      <c r="BM8231" s="54"/>
      <c r="BN8231" s="54"/>
      <c r="BO8231" s="54"/>
      <c r="BP8231" s="54"/>
      <c r="BQ8231" s="54"/>
      <c r="BR8231" s="54"/>
      <c r="BS8231" s="54"/>
      <c r="BT8231" s="54"/>
      <c r="BU8231" s="54"/>
      <c r="BV8231" s="54"/>
      <c r="BW8231" s="54"/>
      <c r="BX8231" s="54"/>
      <c r="BY8231" s="54"/>
      <c r="BZ8231" s="54"/>
      <c r="CA8231" s="54"/>
      <c r="CB8231" s="54"/>
      <c r="CC8231" s="54"/>
      <c r="CD8231" s="54"/>
      <c r="CE8231" s="54"/>
      <c r="CF8231" s="54"/>
      <c r="CG8231" s="54"/>
      <c r="CH8231" s="54"/>
      <c r="CI8231" s="54"/>
      <c r="CJ8231" s="54"/>
      <c r="CK8231" s="54"/>
      <c r="CL8231" s="54"/>
      <c r="CM8231" s="54"/>
      <c r="CN8231" s="54"/>
      <c r="CO8231" s="54"/>
      <c r="CP8231" s="54"/>
      <c r="CQ8231" s="54"/>
      <c r="CR8231" s="54"/>
      <c r="CS8231" s="54"/>
      <c r="CT8231" s="54"/>
      <c r="CU8231" s="54"/>
      <c r="CV8231" s="54"/>
      <c r="CW8231" s="54"/>
      <c r="CX8231" s="54"/>
      <c r="CY8231" s="54"/>
      <c r="CZ8231" s="54"/>
      <c r="DA8231" s="54"/>
      <c r="DB8231" s="54"/>
      <c r="DC8231" s="54"/>
      <c r="DD8231" s="54"/>
      <c r="DE8231" s="54"/>
      <c r="DF8231" s="54"/>
      <c r="DG8231" s="54"/>
      <c r="DH8231" s="54"/>
      <c r="DI8231" s="54"/>
      <c r="DJ8231" s="54"/>
      <c r="DK8231" s="54"/>
      <c r="DL8231" s="54"/>
      <c r="DM8231" s="54"/>
      <c r="DN8231" s="54"/>
      <c r="DO8231" s="54"/>
      <c r="DP8231" s="54"/>
      <c r="DQ8231" s="54"/>
      <c r="DR8231" s="54"/>
      <c r="DS8231" s="54"/>
      <c r="DT8231" s="54"/>
      <c r="DU8231" s="54"/>
      <c r="DV8231" s="54"/>
      <c r="DW8231" s="54"/>
      <c r="DX8231" s="54"/>
      <c r="DY8231" s="54"/>
      <c r="DZ8231" s="54"/>
      <c r="EA8231" s="54"/>
      <c r="EB8231" s="54"/>
      <c r="EC8231" s="54"/>
      <c r="ED8231" s="54"/>
      <c r="EE8231" s="54"/>
      <c r="EF8231" s="54"/>
      <c r="EG8231" s="54"/>
      <c r="EH8231" s="54"/>
      <c r="EI8231" s="54"/>
      <c r="EJ8231" s="54"/>
      <c r="EK8231" s="54"/>
      <c r="EL8231" s="54"/>
      <c r="EM8231" s="54"/>
      <c r="EN8231" s="54"/>
      <c r="EO8231" s="54"/>
      <c r="EP8231" s="54"/>
      <c r="EQ8231" s="54"/>
      <c r="ER8231" s="54"/>
      <c r="ES8231" s="54"/>
      <c r="ET8231" s="54"/>
      <c r="EU8231" s="54"/>
      <c r="EV8231" s="54"/>
      <c r="EW8231" s="54"/>
      <c r="EX8231" s="54"/>
      <c r="EY8231" s="54"/>
      <c r="EZ8231" s="54"/>
      <c r="FA8231" s="54"/>
      <c r="FB8231" s="54"/>
      <c r="FC8231" s="54"/>
      <c r="FD8231" s="54"/>
      <c r="FE8231" s="54"/>
      <c r="FF8231" s="54"/>
      <c r="FG8231" s="54"/>
      <c r="FH8231" s="54"/>
      <c r="FI8231" s="54"/>
      <c r="FJ8231" s="54"/>
      <c r="FK8231" s="54"/>
      <c r="FL8231" s="54"/>
      <c r="FM8231" s="54"/>
      <c r="FN8231" s="54"/>
      <c r="FO8231" s="54"/>
      <c r="FP8231" s="54"/>
      <c r="FQ8231" s="54"/>
      <c r="FR8231" s="54"/>
      <c r="FS8231" s="54"/>
      <c r="FT8231" s="54"/>
      <c r="FU8231" s="54"/>
      <c r="FV8231" s="54"/>
      <c r="FW8231" s="54"/>
      <c r="FX8231" s="54"/>
      <c r="FY8231" s="54"/>
      <c r="FZ8231" s="54"/>
      <c r="GA8231" s="54"/>
      <c r="GB8231" s="54"/>
      <c r="GC8231" s="54"/>
      <c r="GD8231" s="54"/>
      <c r="GE8231" s="54"/>
      <c r="GF8231" s="54"/>
      <c r="GG8231" s="54"/>
      <c r="GH8231" s="54"/>
      <c r="GI8231" s="54"/>
      <c r="GJ8231" s="54"/>
      <c r="GK8231" s="54"/>
      <c r="GL8231" s="54"/>
      <c r="GM8231" s="54"/>
      <c r="GN8231" s="54"/>
      <c r="GO8231" s="54"/>
      <c r="GP8231" s="54"/>
      <c r="GQ8231" s="54"/>
      <c r="GR8231" s="54"/>
      <c r="GS8231" s="54"/>
      <c r="GT8231" s="54"/>
      <c r="GU8231" s="54"/>
      <c r="GV8231" s="54"/>
      <c r="GW8231" s="54"/>
      <c r="GX8231" s="54"/>
      <c r="GY8231" s="54"/>
      <c r="GZ8231" s="54"/>
      <c r="HA8231" s="54"/>
      <c r="HB8231" s="54"/>
      <c r="HC8231" s="54"/>
      <c r="HD8231" s="54"/>
      <c r="HE8231" s="54"/>
      <c r="HF8231" s="54"/>
      <c r="HG8231" s="54"/>
      <c r="HH8231" s="54"/>
      <c r="HI8231" s="54"/>
      <c r="HJ8231" s="54"/>
      <c r="HK8231" s="54"/>
      <c r="HL8231" s="54"/>
      <c r="HM8231" s="54"/>
      <c r="HN8231" s="54"/>
      <c r="HO8231" s="54"/>
      <c r="HP8231" s="54"/>
      <c r="HQ8231" s="54"/>
      <c r="HR8231" s="54"/>
      <c r="HS8231" s="54"/>
      <c r="HT8231" s="54"/>
      <c r="HU8231" s="54"/>
      <c r="HV8231" s="54"/>
      <c r="HW8231" s="54"/>
      <c r="HX8231" s="54"/>
      <c r="HY8231" s="54"/>
      <c r="HZ8231" s="54"/>
      <c r="IA8231" s="54"/>
      <c r="IB8231" s="54"/>
      <c r="IC8231" s="54"/>
      <c r="ID8231" s="54"/>
      <c r="IE8231" s="54"/>
      <c r="IF8231" s="54"/>
      <c r="IG8231" s="54"/>
      <c r="IH8231" s="54"/>
      <c r="II8231" s="54"/>
      <c r="IJ8231" s="54"/>
      <c r="IK8231" s="54"/>
      <c r="IL8231" s="54"/>
      <c r="IM8231" s="54"/>
      <c r="IN8231" s="54"/>
      <c r="IO8231" s="54"/>
      <c r="IP8231" s="54"/>
      <c r="IQ8231" s="54"/>
      <c r="IR8231" s="54"/>
      <c r="IS8231" s="54"/>
      <c r="IT8231" s="54"/>
      <c r="IU8231" s="54"/>
      <c r="IV8231" s="54"/>
    </row>
    <row r="8232" spans="2:256" ht="13.5">
      <c r="B8232" s="37"/>
      <c r="C8232" s="37"/>
      <c r="D8232" s="37"/>
      <c r="E8232" s="37"/>
      <c r="F8232" s="37"/>
      <c r="G8232" s="37"/>
      <c r="O8232" s="54"/>
      <c r="P8232" s="54"/>
      <c r="Q8232" s="54"/>
      <c r="R8232" s="54"/>
      <c r="S8232" s="54"/>
      <c r="T8232" s="54"/>
      <c r="U8232" s="54"/>
      <c r="V8232" s="54"/>
      <c r="W8232" s="54"/>
      <c r="X8232" s="54"/>
      <c r="Y8232" s="54"/>
      <c r="Z8232" s="54"/>
      <c r="AA8232" s="54"/>
      <c r="AB8232" s="54"/>
      <c r="AC8232" s="54"/>
      <c r="AD8232" s="54"/>
      <c r="AE8232" s="54"/>
      <c r="AF8232" s="54"/>
      <c r="AG8232" s="54"/>
      <c r="AH8232" s="54"/>
      <c r="AI8232" s="54"/>
      <c r="AJ8232" s="54"/>
      <c r="AK8232" s="54"/>
      <c r="AL8232" s="54"/>
      <c r="AM8232" s="54"/>
      <c r="AN8232" s="54"/>
      <c r="AO8232" s="54"/>
      <c r="AP8232" s="54"/>
      <c r="AQ8232" s="54"/>
      <c r="AR8232" s="54"/>
      <c r="AS8232" s="54"/>
      <c r="AT8232" s="54"/>
      <c r="AU8232" s="54"/>
      <c r="AV8232" s="54"/>
      <c r="AW8232" s="54"/>
      <c r="AX8232" s="54"/>
      <c r="AY8232" s="54"/>
      <c r="AZ8232" s="54"/>
      <c r="BA8232" s="54"/>
      <c r="BB8232" s="54"/>
      <c r="BC8232" s="54"/>
      <c r="BD8232" s="54"/>
      <c r="BE8232" s="54"/>
      <c r="BF8232" s="54"/>
      <c r="BG8232" s="54"/>
      <c r="BH8232" s="54"/>
      <c r="BI8232" s="54"/>
      <c r="BJ8232" s="54"/>
      <c r="BK8232" s="54"/>
      <c r="BL8232" s="54"/>
      <c r="BM8232" s="54"/>
      <c r="BN8232" s="54"/>
      <c r="BO8232" s="54"/>
      <c r="BP8232" s="54"/>
      <c r="BQ8232" s="54"/>
      <c r="BR8232" s="54"/>
      <c r="BS8232" s="54"/>
      <c r="BT8232" s="54"/>
      <c r="BU8232" s="54"/>
      <c r="BV8232" s="54"/>
      <c r="BW8232" s="54"/>
      <c r="BX8232" s="54"/>
      <c r="BY8232" s="54"/>
      <c r="BZ8232" s="54"/>
      <c r="CA8232" s="54"/>
      <c r="CB8232" s="54"/>
      <c r="CC8232" s="54"/>
      <c r="CD8232" s="54"/>
      <c r="CE8232" s="54"/>
      <c r="CF8232" s="54"/>
      <c r="CG8232" s="54"/>
      <c r="CH8232" s="54"/>
      <c r="CI8232" s="54"/>
      <c r="CJ8232" s="54"/>
      <c r="CK8232" s="54"/>
      <c r="CL8232" s="54"/>
      <c r="CM8232" s="54"/>
      <c r="CN8232" s="54"/>
      <c r="CO8232" s="54"/>
      <c r="CP8232" s="54"/>
      <c r="CQ8232" s="54"/>
      <c r="CR8232" s="54"/>
      <c r="CS8232" s="54"/>
      <c r="CT8232" s="54"/>
      <c r="CU8232" s="54"/>
      <c r="CV8232" s="54"/>
      <c r="CW8232" s="54"/>
      <c r="CX8232" s="54"/>
      <c r="CY8232" s="54"/>
      <c r="CZ8232" s="54"/>
      <c r="DA8232" s="54"/>
      <c r="DB8232" s="54"/>
      <c r="DC8232" s="54"/>
      <c r="DD8232" s="54"/>
      <c r="DE8232" s="54"/>
      <c r="DF8232" s="54"/>
      <c r="DG8232" s="54"/>
      <c r="DH8232" s="54"/>
      <c r="DI8232" s="54"/>
      <c r="DJ8232" s="54"/>
      <c r="DK8232" s="54"/>
      <c r="DL8232" s="54"/>
      <c r="DM8232" s="54"/>
      <c r="DN8232" s="54"/>
      <c r="DO8232" s="54"/>
      <c r="DP8232" s="54"/>
      <c r="DQ8232" s="54"/>
      <c r="DR8232" s="54"/>
      <c r="DS8232" s="54"/>
      <c r="DT8232" s="54"/>
      <c r="DU8232" s="54"/>
      <c r="DV8232" s="54"/>
      <c r="DW8232" s="54"/>
      <c r="DX8232" s="54"/>
      <c r="DY8232" s="54"/>
      <c r="DZ8232" s="54"/>
      <c r="EA8232" s="54"/>
      <c r="EB8232" s="54"/>
      <c r="EC8232" s="54"/>
      <c r="ED8232" s="54"/>
      <c r="EE8232" s="54"/>
      <c r="EF8232" s="54"/>
      <c r="EG8232" s="54"/>
      <c r="EH8232" s="54"/>
      <c r="EI8232" s="54"/>
      <c r="EJ8232" s="54"/>
      <c r="EK8232" s="54"/>
      <c r="EL8232" s="54"/>
      <c r="EM8232" s="54"/>
      <c r="EN8232" s="54"/>
      <c r="EO8232" s="54"/>
      <c r="EP8232" s="54"/>
      <c r="EQ8232" s="54"/>
      <c r="ER8232" s="54"/>
      <c r="ES8232" s="54"/>
      <c r="ET8232" s="54"/>
      <c r="EU8232" s="54"/>
      <c r="EV8232" s="54"/>
      <c r="EW8232" s="54"/>
      <c r="EX8232" s="54"/>
      <c r="EY8232" s="54"/>
      <c r="EZ8232" s="54"/>
      <c r="FA8232" s="54"/>
      <c r="FB8232" s="54"/>
      <c r="FC8232" s="54"/>
      <c r="FD8232" s="54"/>
      <c r="FE8232" s="54"/>
      <c r="FF8232" s="54"/>
      <c r="FG8232" s="54"/>
      <c r="FH8232" s="54"/>
      <c r="FI8232" s="54"/>
      <c r="FJ8232" s="54"/>
      <c r="FK8232" s="54"/>
      <c r="FL8232" s="54"/>
      <c r="FM8232" s="54"/>
      <c r="FN8232" s="54"/>
      <c r="FO8232" s="54"/>
      <c r="FP8232" s="54"/>
      <c r="FQ8232" s="54"/>
      <c r="FR8232" s="54"/>
      <c r="FS8232" s="54"/>
      <c r="FT8232" s="54"/>
      <c r="FU8232" s="54"/>
      <c r="FV8232" s="54"/>
      <c r="FW8232" s="54"/>
      <c r="FX8232" s="54"/>
      <c r="FY8232" s="54"/>
      <c r="FZ8232" s="54"/>
      <c r="GA8232" s="54"/>
      <c r="GB8232" s="54"/>
      <c r="GC8232" s="54"/>
      <c r="GD8232" s="54"/>
      <c r="GE8232" s="54"/>
      <c r="GF8232" s="54"/>
      <c r="GG8232" s="54"/>
      <c r="GH8232" s="54"/>
      <c r="GI8232" s="54"/>
      <c r="GJ8232" s="54"/>
      <c r="GK8232" s="54"/>
      <c r="GL8232" s="54"/>
      <c r="GM8232" s="54"/>
      <c r="GN8232" s="54"/>
      <c r="GO8232" s="54"/>
      <c r="GP8232" s="54"/>
      <c r="GQ8232" s="54"/>
      <c r="GR8232" s="54"/>
      <c r="GS8232" s="54"/>
      <c r="GT8232" s="54"/>
      <c r="GU8232" s="54"/>
      <c r="GV8232" s="54"/>
      <c r="GW8232" s="54"/>
      <c r="GX8232" s="54"/>
      <c r="GY8232" s="54"/>
      <c r="GZ8232" s="54"/>
      <c r="HA8232" s="54"/>
      <c r="HB8232" s="54"/>
      <c r="HC8232" s="54"/>
      <c r="HD8232" s="54"/>
      <c r="HE8232" s="54"/>
      <c r="HF8232" s="54"/>
      <c r="HG8232" s="54"/>
      <c r="HH8232" s="54"/>
      <c r="HI8232" s="54"/>
      <c r="HJ8232" s="54"/>
      <c r="HK8232" s="54"/>
      <c r="HL8232" s="54"/>
      <c r="HM8232" s="54"/>
      <c r="HN8232" s="54"/>
      <c r="HO8232" s="54"/>
      <c r="HP8232" s="54"/>
      <c r="HQ8232" s="54"/>
      <c r="HR8232" s="54"/>
      <c r="HS8232" s="54"/>
      <c r="HT8232" s="54"/>
      <c r="HU8232" s="54"/>
      <c r="HV8232" s="54"/>
      <c r="HW8232" s="54"/>
      <c r="HX8232" s="54"/>
      <c r="HY8232" s="54"/>
      <c r="HZ8232" s="54"/>
      <c r="IA8232" s="54"/>
      <c r="IB8232" s="54"/>
      <c r="IC8232" s="54"/>
      <c r="ID8232" s="54"/>
      <c r="IE8232" s="54"/>
      <c r="IF8232" s="54"/>
      <c r="IG8232" s="54"/>
      <c r="IH8232" s="54"/>
      <c r="II8232" s="54"/>
      <c r="IJ8232" s="54"/>
      <c r="IK8232" s="54"/>
      <c r="IL8232" s="54"/>
      <c r="IM8232" s="54"/>
      <c r="IN8232" s="54"/>
      <c r="IO8232" s="54"/>
      <c r="IP8232" s="54"/>
      <c r="IQ8232" s="54"/>
      <c r="IR8232" s="54"/>
      <c r="IS8232" s="54"/>
      <c r="IT8232" s="54"/>
      <c r="IU8232" s="54"/>
      <c r="IV8232" s="54"/>
    </row>
    <row r="8233" spans="2:256" ht="13.5">
      <c r="B8233" s="37"/>
      <c r="C8233" s="37"/>
      <c r="D8233" s="37"/>
      <c r="E8233" s="37"/>
      <c r="F8233" s="37"/>
      <c r="G8233" s="37"/>
      <c r="O8233" s="54"/>
      <c r="P8233" s="54"/>
      <c r="Q8233" s="54"/>
      <c r="R8233" s="54"/>
      <c r="S8233" s="54"/>
      <c r="T8233" s="54"/>
      <c r="U8233" s="54"/>
      <c r="V8233" s="54"/>
      <c r="W8233" s="54"/>
      <c r="X8233" s="54"/>
      <c r="Y8233" s="54"/>
      <c r="Z8233" s="54"/>
      <c r="AA8233" s="54"/>
      <c r="AB8233" s="54"/>
      <c r="AC8233" s="54"/>
      <c r="AD8233" s="54"/>
      <c r="AE8233" s="54"/>
      <c r="AF8233" s="54"/>
      <c r="AG8233" s="54"/>
      <c r="AH8233" s="54"/>
      <c r="AI8233" s="54"/>
      <c r="AJ8233" s="54"/>
      <c r="AK8233" s="54"/>
      <c r="AL8233" s="54"/>
      <c r="AM8233" s="54"/>
      <c r="AN8233" s="54"/>
      <c r="AO8233" s="54"/>
      <c r="AP8233" s="54"/>
      <c r="AQ8233" s="54"/>
      <c r="AR8233" s="54"/>
      <c r="AS8233" s="54"/>
      <c r="AT8233" s="54"/>
      <c r="AU8233" s="54"/>
      <c r="AV8233" s="54"/>
      <c r="AW8233" s="54"/>
      <c r="AX8233" s="54"/>
      <c r="AY8233" s="54"/>
      <c r="AZ8233" s="54"/>
      <c r="BA8233" s="54"/>
      <c r="BB8233" s="54"/>
      <c r="BC8233" s="54"/>
      <c r="BD8233" s="54"/>
      <c r="BE8233" s="54"/>
      <c r="BF8233" s="54"/>
      <c r="BG8233" s="54"/>
      <c r="BH8233" s="54"/>
      <c r="BI8233" s="54"/>
      <c r="BJ8233" s="54"/>
      <c r="BK8233" s="54"/>
      <c r="BL8233" s="54"/>
      <c r="BM8233" s="54"/>
      <c r="BN8233" s="54"/>
      <c r="BO8233" s="54"/>
      <c r="BP8233" s="54"/>
      <c r="BQ8233" s="54"/>
      <c r="BR8233" s="54"/>
      <c r="BS8233" s="54"/>
      <c r="BT8233" s="54"/>
      <c r="BU8233" s="54"/>
      <c r="BV8233" s="54"/>
      <c r="BW8233" s="54"/>
      <c r="BX8233" s="54"/>
      <c r="BY8233" s="54"/>
      <c r="BZ8233" s="54"/>
      <c r="CA8233" s="54"/>
      <c r="CB8233" s="54"/>
      <c r="CC8233" s="54"/>
      <c r="CD8233" s="54"/>
      <c r="CE8233" s="54"/>
      <c r="CF8233" s="54"/>
      <c r="CG8233" s="54"/>
      <c r="CH8233" s="54"/>
      <c r="CI8233" s="54"/>
      <c r="CJ8233" s="54"/>
      <c r="CK8233" s="54"/>
      <c r="CL8233" s="54"/>
      <c r="CM8233" s="54"/>
      <c r="CN8233" s="54"/>
      <c r="CO8233" s="54"/>
      <c r="CP8233" s="54"/>
      <c r="CQ8233" s="54"/>
      <c r="CR8233" s="54"/>
      <c r="CS8233" s="54"/>
      <c r="CT8233" s="54"/>
      <c r="CU8233" s="54"/>
      <c r="CV8233" s="54"/>
      <c r="CW8233" s="54"/>
      <c r="CX8233" s="54"/>
      <c r="CY8233" s="54"/>
      <c r="CZ8233" s="54"/>
      <c r="DA8233" s="54"/>
      <c r="DB8233" s="54"/>
      <c r="DC8233" s="54"/>
      <c r="DD8233" s="54"/>
      <c r="DE8233" s="54"/>
      <c r="DF8233" s="54"/>
      <c r="DG8233" s="54"/>
      <c r="DH8233" s="54"/>
      <c r="DI8233" s="54"/>
      <c r="DJ8233" s="54"/>
      <c r="DK8233" s="54"/>
      <c r="DL8233" s="54"/>
      <c r="DM8233" s="54"/>
      <c r="DN8233" s="54"/>
      <c r="DO8233" s="54"/>
      <c r="DP8233" s="54"/>
      <c r="DQ8233" s="54"/>
      <c r="DR8233" s="54"/>
      <c r="DS8233" s="54"/>
      <c r="DT8233" s="54"/>
      <c r="DU8233" s="54"/>
      <c r="DV8233" s="54"/>
      <c r="DW8233" s="54"/>
      <c r="DX8233" s="54"/>
      <c r="DY8233" s="54"/>
      <c r="DZ8233" s="54"/>
      <c r="EA8233" s="54"/>
      <c r="EB8233" s="54"/>
      <c r="EC8233" s="54"/>
      <c r="ED8233" s="54"/>
      <c r="EE8233" s="54"/>
      <c r="EF8233" s="54"/>
      <c r="EG8233" s="54"/>
      <c r="EH8233" s="54"/>
      <c r="EI8233" s="54"/>
      <c r="EJ8233" s="54"/>
      <c r="EK8233" s="54"/>
      <c r="EL8233" s="54"/>
      <c r="EM8233" s="54"/>
      <c r="EN8233" s="54"/>
      <c r="EO8233" s="54"/>
      <c r="EP8233" s="54"/>
      <c r="EQ8233" s="54"/>
      <c r="ER8233" s="54"/>
      <c r="ES8233" s="54"/>
      <c r="ET8233" s="54"/>
      <c r="EU8233" s="54"/>
      <c r="EV8233" s="54"/>
      <c r="EW8233" s="54"/>
      <c r="EX8233" s="54"/>
      <c r="EY8233" s="54"/>
      <c r="EZ8233" s="54"/>
      <c r="FA8233" s="54"/>
      <c r="FB8233" s="54"/>
      <c r="FC8233" s="54"/>
      <c r="FD8233" s="54"/>
      <c r="FE8233" s="54"/>
      <c r="FF8233" s="54"/>
      <c r="FG8233" s="54"/>
      <c r="FH8233" s="54"/>
      <c r="FI8233" s="54"/>
      <c r="FJ8233" s="54"/>
      <c r="FK8233" s="54"/>
      <c r="FL8233" s="54"/>
      <c r="FM8233" s="54"/>
      <c r="FN8233" s="54"/>
      <c r="FO8233" s="54"/>
      <c r="FP8233" s="54"/>
      <c r="FQ8233" s="54"/>
      <c r="FR8233" s="54"/>
      <c r="FS8233" s="54"/>
      <c r="FT8233" s="54"/>
      <c r="FU8233" s="54"/>
      <c r="FV8233" s="54"/>
      <c r="FW8233" s="54"/>
      <c r="FX8233" s="54"/>
      <c r="FY8233" s="54"/>
      <c r="FZ8233" s="54"/>
      <c r="GA8233" s="54"/>
      <c r="GB8233" s="54"/>
      <c r="GC8233" s="54"/>
      <c r="GD8233" s="54"/>
      <c r="GE8233" s="54"/>
      <c r="GF8233" s="54"/>
      <c r="GG8233" s="54"/>
      <c r="GH8233" s="54"/>
      <c r="GI8233" s="54"/>
      <c r="GJ8233" s="54"/>
      <c r="GK8233" s="54"/>
      <c r="GL8233" s="54"/>
      <c r="GM8233" s="54"/>
      <c r="GN8233" s="54"/>
      <c r="GO8233" s="54"/>
      <c r="GP8233" s="54"/>
      <c r="GQ8233" s="54"/>
      <c r="GR8233" s="54"/>
      <c r="GS8233" s="54"/>
      <c r="GT8233" s="54"/>
      <c r="GU8233" s="54"/>
      <c r="GV8233" s="54"/>
      <c r="GW8233" s="54"/>
      <c r="GX8233" s="54"/>
      <c r="GY8233" s="54"/>
      <c r="GZ8233" s="54"/>
      <c r="HA8233" s="54"/>
      <c r="HB8233" s="54"/>
      <c r="HC8233" s="54"/>
      <c r="HD8233" s="54"/>
      <c r="HE8233" s="54"/>
      <c r="HF8233" s="54"/>
      <c r="HG8233" s="54"/>
      <c r="HH8233" s="54"/>
      <c r="HI8233" s="54"/>
      <c r="HJ8233" s="54"/>
      <c r="HK8233" s="54"/>
      <c r="HL8233" s="54"/>
      <c r="HM8233" s="54"/>
      <c r="HN8233" s="54"/>
      <c r="HO8233" s="54"/>
      <c r="HP8233" s="54"/>
      <c r="HQ8233" s="54"/>
      <c r="HR8233" s="54"/>
      <c r="HS8233" s="54"/>
      <c r="HT8233" s="54"/>
      <c r="HU8233" s="54"/>
      <c r="HV8233" s="54"/>
      <c r="HW8233" s="54"/>
      <c r="HX8233" s="54"/>
      <c r="HY8233" s="54"/>
      <c r="HZ8233" s="54"/>
      <c r="IA8233" s="54"/>
      <c r="IB8233" s="54"/>
      <c r="IC8233" s="54"/>
      <c r="ID8233" s="54"/>
      <c r="IE8233" s="54"/>
      <c r="IF8233" s="54"/>
      <c r="IG8233" s="54"/>
      <c r="IH8233" s="54"/>
      <c r="II8233" s="54"/>
      <c r="IJ8233" s="54"/>
      <c r="IK8233" s="54"/>
      <c r="IL8233" s="54"/>
      <c r="IM8233" s="54"/>
      <c r="IN8233" s="54"/>
      <c r="IO8233" s="54"/>
      <c r="IP8233" s="54"/>
      <c r="IQ8233" s="54"/>
      <c r="IR8233" s="54"/>
      <c r="IS8233" s="54"/>
      <c r="IT8233" s="54"/>
      <c r="IU8233" s="54"/>
      <c r="IV8233" s="54"/>
    </row>
    <row r="8234" spans="2:256" ht="13.5">
      <c r="B8234" s="37"/>
      <c r="C8234" s="37"/>
      <c r="D8234" s="37"/>
      <c r="E8234" s="37"/>
      <c r="F8234" s="37"/>
      <c r="G8234" s="37"/>
      <c r="O8234" s="54"/>
      <c r="P8234" s="54"/>
      <c r="Q8234" s="54"/>
      <c r="R8234" s="54"/>
      <c r="S8234" s="54"/>
      <c r="T8234" s="54"/>
      <c r="U8234" s="54"/>
      <c r="V8234" s="54"/>
      <c r="W8234" s="54"/>
      <c r="X8234" s="54"/>
      <c r="Y8234" s="54"/>
      <c r="Z8234" s="54"/>
      <c r="AA8234" s="54"/>
      <c r="AB8234" s="54"/>
      <c r="AC8234" s="54"/>
      <c r="AD8234" s="54"/>
      <c r="AE8234" s="54"/>
      <c r="AF8234" s="54"/>
      <c r="AG8234" s="54"/>
      <c r="AH8234" s="54"/>
      <c r="AI8234" s="54"/>
      <c r="AJ8234" s="54"/>
      <c r="AK8234" s="54"/>
      <c r="AL8234" s="54"/>
      <c r="AM8234" s="54"/>
      <c r="AN8234" s="54"/>
      <c r="AO8234" s="54"/>
      <c r="AP8234" s="54"/>
      <c r="AQ8234" s="54"/>
      <c r="AR8234" s="54"/>
      <c r="AS8234" s="54"/>
      <c r="AT8234" s="54"/>
      <c r="AU8234" s="54"/>
      <c r="AV8234" s="54"/>
      <c r="AW8234" s="54"/>
      <c r="AX8234" s="54"/>
      <c r="AY8234" s="54"/>
      <c r="AZ8234" s="54"/>
      <c r="BA8234" s="54"/>
      <c r="BB8234" s="54"/>
      <c r="BC8234" s="54"/>
      <c r="BD8234" s="54"/>
      <c r="BE8234" s="54"/>
      <c r="BF8234" s="54"/>
      <c r="BG8234" s="54"/>
      <c r="BH8234" s="54"/>
      <c r="BI8234" s="54"/>
      <c r="BJ8234" s="54"/>
      <c r="BK8234" s="54"/>
      <c r="BL8234" s="54"/>
      <c r="BM8234" s="54"/>
      <c r="BN8234" s="54"/>
      <c r="BO8234" s="54"/>
      <c r="BP8234" s="54"/>
      <c r="BQ8234" s="54"/>
      <c r="BR8234" s="54"/>
      <c r="BS8234" s="54"/>
      <c r="BT8234" s="54"/>
      <c r="BU8234" s="54"/>
      <c r="BV8234" s="54"/>
      <c r="BW8234" s="54"/>
      <c r="BX8234" s="54"/>
      <c r="BY8234" s="54"/>
      <c r="BZ8234" s="54"/>
      <c r="CA8234" s="54"/>
      <c r="CB8234" s="54"/>
      <c r="CC8234" s="54"/>
      <c r="CD8234" s="54"/>
      <c r="CE8234" s="54"/>
      <c r="CF8234" s="54"/>
      <c r="CG8234" s="54"/>
      <c r="CH8234" s="54"/>
      <c r="CI8234" s="54"/>
      <c r="CJ8234" s="54"/>
      <c r="CK8234" s="54"/>
      <c r="CL8234" s="54"/>
      <c r="CM8234" s="54"/>
      <c r="CN8234" s="54"/>
      <c r="CO8234" s="54"/>
      <c r="CP8234" s="54"/>
      <c r="CQ8234" s="54"/>
      <c r="CR8234" s="54"/>
      <c r="CS8234" s="54"/>
      <c r="CT8234" s="54"/>
      <c r="CU8234" s="54"/>
      <c r="CV8234" s="54"/>
      <c r="CW8234" s="54"/>
      <c r="CX8234" s="54"/>
      <c r="CY8234" s="54"/>
      <c r="CZ8234" s="54"/>
      <c r="DA8234" s="54"/>
      <c r="DB8234" s="54"/>
      <c r="DC8234" s="54"/>
      <c r="DD8234" s="54"/>
      <c r="DE8234" s="54"/>
      <c r="DF8234" s="54"/>
      <c r="DG8234" s="54"/>
      <c r="DH8234" s="54"/>
      <c r="DI8234" s="54"/>
      <c r="DJ8234" s="54"/>
      <c r="DK8234" s="54"/>
      <c r="DL8234" s="54"/>
      <c r="DM8234" s="54"/>
      <c r="DN8234" s="54"/>
      <c r="DO8234" s="54"/>
      <c r="DP8234" s="54"/>
      <c r="DQ8234" s="54"/>
      <c r="DR8234" s="54"/>
      <c r="DS8234" s="54"/>
      <c r="DT8234" s="54"/>
      <c r="DU8234" s="54"/>
      <c r="DV8234" s="54"/>
      <c r="DW8234" s="54"/>
      <c r="DX8234" s="54"/>
      <c r="DY8234" s="54"/>
      <c r="DZ8234" s="54"/>
      <c r="EA8234" s="54"/>
      <c r="EB8234" s="54"/>
      <c r="EC8234" s="54"/>
      <c r="ED8234" s="54"/>
      <c r="EE8234" s="54"/>
      <c r="EF8234" s="54"/>
      <c r="EG8234" s="54"/>
      <c r="EH8234" s="54"/>
      <c r="EI8234" s="54"/>
      <c r="EJ8234" s="54"/>
      <c r="EK8234" s="54"/>
      <c r="EL8234" s="54"/>
      <c r="EM8234" s="54"/>
      <c r="EN8234" s="54"/>
      <c r="EO8234" s="54"/>
      <c r="EP8234" s="54"/>
      <c r="EQ8234" s="54"/>
      <c r="ER8234" s="54"/>
      <c r="ES8234" s="54"/>
      <c r="ET8234" s="54"/>
      <c r="EU8234" s="54"/>
      <c r="EV8234" s="54"/>
      <c r="EW8234" s="54"/>
      <c r="EX8234" s="54"/>
      <c r="EY8234" s="54"/>
      <c r="EZ8234" s="54"/>
      <c r="FA8234" s="54"/>
      <c r="FB8234" s="54"/>
      <c r="FC8234" s="54"/>
      <c r="FD8234" s="54"/>
      <c r="FE8234" s="54"/>
      <c r="FF8234" s="54"/>
      <c r="FG8234" s="54"/>
      <c r="FH8234" s="54"/>
      <c r="FI8234" s="54"/>
      <c r="FJ8234" s="54"/>
      <c r="FK8234" s="54"/>
      <c r="FL8234" s="54"/>
      <c r="FM8234" s="54"/>
      <c r="FN8234" s="54"/>
      <c r="FO8234" s="54"/>
      <c r="FP8234" s="54"/>
      <c r="FQ8234" s="54"/>
      <c r="FR8234" s="54"/>
      <c r="FS8234" s="54"/>
      <c r="FT8234" s="54"/>
      <c r="FU8234" s="54"/>
      <c r="FV8234" s="54"/>
      <c r="FW8234" s="54"/>
      <c r="FX8234" s="54"/>
      <c r="FY8234" s="54"/>
      <c r="FZ8234" s="54"/>
      <c r="GA8234" s="54"/>
      <c r="GB8234" s="54"/>
      <c r="GC8234" s="54"/>
      <c r="GD8234" s="54"/>
      <c r="GE8234" s="54"/>
      <c r="GF8234" s="54"/>
      <c r="GG8234" s="54"/>
      <c r="GH8234" s="54"/>
      <c r="GI8234" s="54"/>
      <c r="GJ8234" s="54"/>
      <c r="GK8234" s="54"/>
      <c r="GL8234" s="54"/>
      <c r="GM8234" s="54"/>
      <c r="GN8234" s="54"/>
      <c r="GO8234" s="54"/>
      <c r="GP8234" s="54"/>
      <c r="GQ8234" s="54"/>
      <c r="GR8234" s="54"/>
      <c r="GS8234" s="54"/>
      <c r="GT8234" s="54"/>
      <c r="GU8234" s="54"/>
      <c r="GV8234" s="54"/>
      <c r="GW8234" s="54"/>
      <c r="GX8234" s="54"/>
      <c r="GY8234" s="54"/>
      <c r="GZ8234" s="54"/>
      <c r="HA8234" s="54"/>
      <c r="HB8234" s="54"/>
      <c r="HC8234" s="54"/>
      <c r="HD8234" s="54"/>
      <c r="HE8234" s="54"/>
      <c r="HF8234" s="54"/>
      <c r="HG8234" s="54"/>
      <c r="HH8234" s="54"/>
      <c r="HI8234" s="54"/>
      <c r="HJ8234" s="54"/>
      <c r="HK8234" s="54"/>
      <c r="HL8234" s="54"/>
      <c r="HM8234" s="54"/>
      <c r="HN8234" s="54"/>
      <c r="HO8234" s="54"/>
      <c r="HP8234" s="54"/>
      <c r="HQ8234" s="54"/>
      <c r="HR8234" s="54"/>
      <c r="HS8234" s="54"/>
      <c r="HT8234" s="54"/>
      <c r="HU8234" s="54"/>
      <c r="HV8234" s="54"/>
      <c r="HW8234" s="54"/>
      <c r="HX8234" s="54"/>
      <c r="HY8234" s="54"/>
      <c r="HZ8234" s="54"/>
      <c r="IA8234" s="54"/>
      <c r="IB8234" s="54"/>
      <c r="IC8234" s="54"/>
      <c r="ID8234" s="54"/>
      <c r="IE8234" s="54"/>
      <c r="IF8234" s="54"/>
      <c r="IG8234" s="54"/>
      <c r="IH8234" s="54"/>
      <c r="II8234" s="54"/>
      <c r="IJ8234" s="54"/>
      <c r="IK8234" s="54"/>
      <c r="IL8234" s="54"/>
      <c r="IM8234" s="54"/>
      <c r="IN8234" s="54"/>
      <c r="IO8234" s="54"/>
      <c r="IP8234" s="54"/>
      <c r="IQ8234" s="54"/>
      <c r="IR8234" s="54"/>
      <c r="IS8234" s="54"/>
      <c r="IT8234" s="54"/>
      <c r="IU8234" s="54"/>
      <c r="IV8234" s="54"/>
    </row>
  </sheetData>
  <sheetProtection/>
  <printOptions/>
  <pageMargins left="1" right="1" top="0.85" bottom="0.9" header="0.56" footer="0.27"/>
  <pageSetup horizontalDpi="600" verticalDpi="600" orientation="portrait" scale="85" r:id="rId1"/>
  <headerFooter alignWithMargins="0">
    <oddFooter>&amp;C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Network and Computing Support</cp:lastModifiedBy>
  <cp:lastPrinted>2002-05-16T13:44:26Z</cp:lastPrinted>
  <dcterms:created xsi:type="dcterms:W3CDTF">2000-03-17T16:22:40Z</dcterms:created>
  <dcterms:modified xsi:type="dcterms:W3CDTF">2011-09-02T16:19:28Z</dcterms:modified>
  <cp:category/>
  <cp:version/>
  <cp:contentType/>
  <cp:contentStatus/>
</cp:coreProperties>
</file>